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øp" sheetId="1" r:id="rId4"/>
  </sheets>
  <definedNames>
    <definedName localSheetId="0" name="Avmerking15">Løp!#REF!</definedName>
    <definedName localSheetId="0" name="Avmerking16">Løp!#REF!</definedName>
    <definedName localSheetId="0" name="Avmerking19">Løp!#REF!</definedName>
    <definedName localSheetId="0" name="Avmerking20">Løp!#REF!</definedName>
    <definedName localSheetId="0" name="Avmerking12">'Løp'!$G$11</definedName>
    <definedName localSheetId="0" name="Avmerking14">'Løp'!$G$6</definedName>
    <definedName localSheetId="0" name="Avmerking7">'Løp'!$G$10</definedName>
    <definedName localSheetId="0" name="Avmerking11">'Løp'!$G$9</definedName>
  </definedNames>
  <calcPr/>
  <extLst>
    <ext uri="GoogleSheetsCustomDataVersion2">
      <go:sheetsCustomData xmlns:go="http://customooxmlschemas.google.com/" r:id="rId5" roundtripDataChecksum="+IpHlnCbXmb7J8jzQkt6zM3aIbCbpmvT+fOEuGhma0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0">
      <text>
        <t xml:space="preserve">======
ID#AAAAm45AjIQ
Format viktig    (2023-01-07 17:58:44)
KUN REG. NR.
IKKE mellomrom eller bindestrek</t>
      </text>
    </comment>
    <comment authorId="0" ref="F17">
      <text>
        <t xml:space="preserve">======
ID#AAAAm45AjIU
Johnny Blingsdalen    (2023-01-07 17:58:44)
NB: ingen mellomrom, bindestreker.
15 siffer</t>
      </text>
    </comment>
    <comment authorId="0" ref="F26">
      <text>
        <t xml:space="preserve">======
ID#AAAAm45AjIY
Johnny Blingsdalen    (2023-01-07 17:58:44)
NB: ingen mellomrom, bindestreker.
15 siffer</t>
      </text>
    </comment>
    <comment authorId="0" ref="C24">
      <text>
        <t xml:space="preserve">======
ID#AAAAm45AjIE
Format viktig    (2023-01-07 17:58:44)
KUN REG. NR.
IKKE mellomrom eller bindestrek</t>
      </text>
    </comment>
    <comment authorId="0" ref="C15">
      <text>
        <t xml:space="preserve">======
ID#AAAAm45AjII
Format viktig    (2023-01-07 17:58:44)
KUN REG. NR.
IKKE mellomrom eller bindestrek</t>
      </text>
    </comment>
    <comment authorId="0" ref="C26">
      <text>
        <t xml:space="preserve">======
ID#AAAAm45AjIM
Format viktig    (2023-01-07 17:58:44)
KUN REG. NR.
IKKE mellomrom eller bindestrek</t>
      </text>
    </comment>
    <comment authorId="0" ref="C29">
      <text>
        <t xml:space="preserve">======
ID#AAAAm45AjIA
Format viktig    (2023-01-07 17:58:44)
KUN REG. NR.
IKKE mellomrom eller bindestrek</t>
      </text>
    </comment>
    <comment authorId="0" ref="C36">
      <text>
        <t xml:space="preserve">======
ID#AAAAm45AjH4
Johnny Blingsdalen    (2023-01-07 17:58:44)
Skriv inn antall timer 
2 dager 4 timer 24 min 30 sek er:
52:24:30</t>
      </text>
    </comment>
    <comment authorId="0" ref="C21">
      <text>
        <t xml:space="preserve">======
ID#AAAAm45AjH8
Format viktig    (2023-01-07 17:58:44)
KUN REG. NR.
IKKE mellomrom eller bindestrek</t>
      </text>
    </comment>
    <comment authorId="0" ref="F32">
      <text>
        <t xml:space="preserve">======
ID#AAAAm45AjH0
Johnny Blingsdalen    (2023-01-07 17:58:44)
NB: ingen mellomrom, bindestreker.
15 siffer</t>
      </text>
    </comment>
    <comment authorId="0" ref="D52">
      <text>
        <t xml:space="preserve">======
ID#AAAAm45AjHs
Johnny Blingsdalen    (2023-01-07 17:58:44)
Skriv inn antall timer 
2 dager 4 timer 24 min 30 sek er:
52:24:30</t>
      </text>
    </comment>
    <comment authorId="0" ref="C31">
      <text>
        <t xml:space="preserve">======
ID#AAAAm45AjHw
Format viktig    (2023-01-07 17:58:44)
KUN REG. NR.
IKKE mellomrom eller bindestrek</t>
      </text>
    </comment>
    <comment authorId="0" ref="C37">
      <text>
        <t xml:space="preserve">======
ID#AAAAm45AjHg
Johnny Blingsdalen    (2023-01-07 17:58:44)
f. eks. begrunnelse for bedømmelse, der resultatet er sammenlignet med andre klasser etc.</t>
      </text>
    </comment>
    <comment authorId="0" ref="F25">
      <text>
        <t xml:space="preserve">======
ID#AAAAm45AjHk
Johnny Blingsdalen    (2023-01-07 17:58:44)
NB: ingen mellomrom, bindestreker.
15 siffer</t>
      </text>
    </comment>
    <comment authorId="0" ref="C28">
      <text>
        <t xml:space="preserve">======
ID#AAAAm45AjHo
Format viktig    (2023-01-07 17:58:44)
KUN REG. NR.
IKKE mellomrom eller bindestrek</t>
      </text>
    </comment>
    <comment authorId="0" ref="F18">
      <text>
        <t xml:space="preserve">======
ID#AAAAm45AjHc
Johnny Blingsdalen    (2023-01-07 17:58:44)
NB: ingen mellomrom, bindestreker.
15 siffer</t>
      </text>
    </comment>
    <comment authorId="0" ref="D53">
      <text>
        <t xml:space="preserve">======
ID#AAAAm45AjHY
Johnny Blingsdalen    (2023-01-07 17:58:44)
Skriv inn antall timer 
2 dager 4 timer 24 min 30 sek er:
52:24:30</t>
      </text>
    </comment>
    <comment authorId="0" ref="F22">
      <text>
        <t xml:space="preserve">======
ID#AAAAm45AjHQ
Johnny Blingsdalen    (2023-01-07 17:58:44)
NB: ingen mellomrom, bindestreker.
15 siffer</t>
      </text>
    </comment>
    <comment authorId="0" ref="F23">
      <text>
        <t xml:space="preserve">======
ID#AAAAm45AjHU
Johnny Blingsdalen    (2023-01-07 17:58:44)
NB: ingen mellomrom, bindestreker.
15 siffer</t>
      </text>
    </comment>
    <comment authorId="0" ref="C19">
      <text>
        <t xml:space="preserve">======
ID#AAAAm45AjHM
Format viktig    (2023-01-07 17:58:44)
KUN REG. NR.
IKKE mellomrom eller bindestrek</t>
      </text>
    </comment>
    <comment authorId="0" ref="C27">
      <text>
        <t xml:space="preserve">======
ID#AAAAm45AjHE
Format viktig    (2023-01-07 17:58:44)
KUN REG. NR.
IKKE mellomrom eller bindestrek</t>
      </text>
    </comment>
    <comment authorId="0" ref="F16">
      <text>
        <t xml:space="preserve">======
ID#AAAAm45AjHI
Johnny Blingsdalen    (2023-01-07 17:58:44)
NB: ingen mellomrom, bindestreker.
15 siffer</t>
      </text>
    </comment>
    <comment authorId="0" ref="D51">
      <text>
        <t xml:space="preserve">======
ID#AAAAm45AjG4
Johnny Blingsdalen    (2023-01-07 17:58:44)
Skriv inn antall timer 
2 dager 4 timer 24 min 30 sek er:
52:24:30</t>
      </text>
    </comment>
    <comment authorId="0" ref="C16">
      <text>
        <t xml:space="preserve">======
ID#AAAAm45AjG8
Format viktig    (2023-01-07 17:58:44)
KUN REG. NR.
IKKE mellomrom eller bindestrek</t>
      </text>
    </comment>
    <comment authorId="0" ref="F30">
      <text>
        <t xml:space="preserve">======
ID#AAAAm45AjHA
Johnny Blingsdalen    (2023-01-07 17:58:44)
NB: ingen mellomrom, bindestreker.
15 siffer</t>
      </text>
    </comment>
    <comment authorId="0" ref="D47">
      <text>
        <t xml:space="preserve">======
ID#AAAAm45AjG0
Johnny Blingsdalen    (2023-01-07 17:58:44)
Skriv inn antall timer 
2 dager 4 timer 24 min 30 sek er:
52:24:30</t>
      </text>
    </comment>
    <comment authorId="0" ref="C32">
      <text>
        <t xml:space="preserve">======
ID#AAAAm45AjGs
Format viktig    (2023-01-07 17:58:44)
KUN REG. NR.
IKKE mellomrom eller bindestrek</t>
      </text>
    </comment>
    <comment authorId="0" ref="F27">
      <text>
        <t xml:space="preserve">======
ID#AAAAm45AjGw
Johnny Blingsdalen    (2023-01-07 17:58:44)
NB: ingen mellomrom, bindestreker.
15 siffer</t>
      </text>
    </comment>
    <comment authorId="0" ref="F31">
      <text>
        <t xml:space="preserve">======
ID#AAAAm45AjGo
Johnny Blingsdalen    (2023-01-07 17:58:44)
NB: ingen mellomrom, bindestreker.
15 siffer</t>
      </text>
    </comment>
    <comment authorId="0" ref="C22">
      <text>
        <t xml:space="preserve">======
ID#AAAAm45AjGc
Format viktig    (2023-01-07 17:58:44)
KUN REG. NR.
IKKE mellomrom eller bindestrek</t>
      </text>
    </comment>
    <comment authorId="0" ref="F24">
      <text>
        <t xml:space="preserve">======
ID#AAAAm45AjGg
Johnny Blingsdalen    (2023-01-07 17:58:44)
NB: ingen mellomrom, bindestreker.
15 siffer</t>
      </text>
    </comment>
    <comment authorId="0" ref="C23">
      <text>
        <t xml:space="preserve">======
ID#AAAAm45AjGk
Format viktig    (2023-01-07 17:58:44)
KUN REG. NR.
IKKE mellomrom eller bindestrek</t>
      </text>
    </comment>
    <comment authorId="0" ref="G47">
      <text>
        <t xml:space="preserve">======
ID#AAAAm45AjGQ
Pål Erlend Nicolaysen    (2023-01-07 17:58:44)
Må Fylles inn manuelt</t>
      </text>
    </comment>
    <comment authorId="0" ref="C30">
      <text>
        <t xml:space="preserve">======
ID#AAAAm45AjGU
Format viktig    (2023-01-07 17:58:44)
KUN REG. NR.
IKKE mellomrom eller bindestrek</t>
      </text>
    </comment>
    <comment authorId="0" ref="C17">
      <text>
        <t xml:space="preserve">======
ID#AAAAm45AjGY
Format viktig    (2023-01-07 17:58:44)
KUN REG. NR.
IKKE mellomrom eller bindestrek</t>
      </text>
    </comment>
    <comment authorId="0" ref="F20">
      <text>
        <t xml:space="preserve">======
ID#AAAAm45AjGE
Johnny Blingsdalen    (2023-01-07 17:58:44)
NB: ingen mellomrom, bindestreker.
15 siffer</t>
      </text>
    </comment>
    <comment authorId="0" ref="D36">
      <text>
        <t xml:space="preserve">======
ID#AAAAm45AjGI
Johnny Blingsdalen    (2023-01-07 17:58:44)
Skriv inn antall timer 
2 dager 4 timer 24 min 30 sek er:
52:24:30</t>
      </text>
    </comment>
    <comment authorId="0" ref="F28">
      <text>
        <t xml:space="preserve">======
ID#AAAAm45AjGM
Johnny Blingsdalen    (2023-01-07 17:58:44)
NB: ingen mellomrom, bindestreker.
15 siffer</t>
      </text>
    </comment>
    <comment authorId="0" ref="F21">
      <text>
        <t xml:space="preserve">======
ID#AAAAm45AjGA
Johnny Blingsdalen    (2023-01-07 17:58:44)
NB: ingen mellomrom, bindestreker.
15 siffer</t>
      </text>
    </comment>
    <comment authorId="0" ref="F19">
      <text>
        <t xml:space="preserve">======
ID#AAAAm45AjF8
Johnny Blingsdalen    (2023-01-07 17:58:44)
NB: ingen mellomrom, bindestreker.
15 siffer</t>
      </text>
    </comment>
    <comment authorId="0" ref="C18">
      <text>
        <t xml:space="preserve">======
ID#AAAAm45AjF0
Format viktig    (2023-01-07 17:58:44)
KUN REG. NR.
IKKE mellomrom eller bindestrek</t>
      </text>
    </comment>
    <comment authorId="0" ref="C25">
      <text>
        <t xml:space="preserve">======
ID#AAAAm45AjF4
Format viktig    (2023-01-07 17:58:44)
KUN REG. NR.
IKKE mellomrom eller bindestrek</t>
      </text>
    </comment>
    <comment authorId="0" ref="F29">
      <text>
        <t xml:space="preserve">======
ID#AAAAm45AjFw
Johnny Blingsdalen    (2023-01-07 17:58:44)
NB: ingen mellomrom, bindestreker.
15 siffer</t>
      </text>
    </comment>
    <comment authorId="0" ref="F15">
      <text>
        <t xml:space="preserve">======
ID#AAAAm45AjFs
Johnny Blingsdalen    (2023-01-07 17:58:44)
NB: ingen mellomrom, bindestreker.
15 siffer</t>
      </text>
    </comment>
  </commentList>
  <extLst>
    <ext uri="GoogleSheetsCustomDataVersion2">
      <go:sheetsCustomData xmlns:go="http://customooxmlschemas.google.com/" r:id="rId1" roundtripDataSignature="AMtx7mjSuYAtTo/oJyT1UrDWSX937wzrXw=="/>
    </ext>
  </extLst>
</comments>
</file>

<file path=xl/sharedStrings.xml><?xml version="1.0" encoding="utf-8"?>
<sst xmlns="http://schemas.openxmlformats.org/spreadsheetml/2006/main" count="71" uniqueCount="64">
  <si>
    <t>Trekkhundprøve for polare raser - Spannopplysningsskjema</t>
  </si>
  <si>
    <r>
      <rPr>
        <rFont val="Century Gothic"/>
        <i/>
        <color theme="1"/>
        <sz val="12.0"/>
      </rPr>
      <t>Raseforkortelser:</t>
    </r>
    <r>
      <rPr>
        <rFont val="Century Gothic"/>
        <i val="0"/>
        <color rgb="FF000000"/>
        <sz val="12.0"/>
      </rPr>
      <t>Grønlandshund-</t>
    </r>
    <r>
      <rPr>
        <rFont val="Century Gothic"/>
        <b/>
        <i val="0"/>
        <color rgb="FF000000"/>
        <sz val="12.0"/>
      </rPr>
      <t xml:space="preserve"> G</t>
    </r>
    <r>
      <rPr>
        <rFont val="Century Gothic"/>
        <i val="0"/>
        <color rgb="FF000000"/>
        <sz val="12.0"/>
      </rPr>
      <t>|Samojed-</t>
    </r>
    <r>
      <rPr>
        <rFont val="Century Gothic"/>
        <b/>
        <i val="0"/>
        <color rgb="FF000000"/>
        <sz val="12.0"/>
      </rPr>
      <t xml:space="preserve"> S</t>
    </r>
    <r>
      <rPr>
        <rFont val="Century Gothic"/>
        <i val="0"/>
        <color rgb="FF000000"/>
        <sz val="12.0"/>
      </rPr>
      <t>|Canadian Eskimo Dog-</t>
    </r>
    <r>
      <rPr>
        <rFont val="Century Gothic"/>
        <b/>
        <i val="0"/>
        <color rgb="FF000000"/>
        <sz val="12.0"/>
      </rPr>
      <t>CE</t>
    </r>
    <r>
      <rPr>
        <rFont val="Century Gothic"/>
        <i val="0"/>
        <color rgb="FF000000"/>
        <sz val="12.0"/>
      </rPr>
      <t>|Yakutian Laika-</t>
    </r>
    <r>
      <rPr>
        <rFont val="Century Gothic"/>
        <b/>
        <i val="0"/>
        <color rgb="FF000000"/>
        <sz val="12.0"/>
      </rPr>
      <t>YL</t>
    </r>
    <r>
      <rPr>
        <rFont val="Century Gothic"/>
        <i val="0"/>
        <color rgb="FF000000"/>
        <sz val="12.0"/>
      </rPr>
      <t xml:space="preserve">| Alaskan Malamute- </t>
    </r>
    <r>
      <rPr>
        <rFont val="Century Gothic"/>
        <b/>
        <i val="0"/>
        <color rgb="FF000000"/>
        <sz val="12.0"/>
      </rPr>
      <t>AM</t>
    </r>
  </si>
  <si>
    <r>
      <rPr>
        <rFont val="Century Gothic"/>
        <b/>
        <color rgb="FFFF0000"/>
        <sz val="11.0"/>
      </rPr>
      <t>NB! Utfyller er ansvarlig for at alle opplysninger er korrekte. Feil i registreringen kan medføre avvist merittering for</t>
    </r>
    <r>
      <rPr>
        <rFont val="Century Gothic"/>
        <b/>
        <i/>
        <color rgb="FFFF0000"/>
        <sz val="11.0"/>
      </rPr>
      <t xml:space="preserve"> hele spannet!</t>
    </r>
  </si>
  <si>
    <t>Del 1 - Opplysning om kjører og løp (fylles ut av kjører)</t>
  </si>
  <si>
    <t>Del 2 - Opplysning om prøvetype (fylles ut av kjører)</t>
  </si>
  <si>
    <t xml:space="preserve">Kjører: </t>
  </si>
  <si>
    <t>Alle raser</t>
  </si>
  <si>
    <t>Kjørestil:</t>
  </si>
  <si>
    <t>Slede</t>
  </si>
  <si>
    <t>Telefon nr:</t>
  </si>
  <si>
    <t>Distanse:</t>
  </si>
  <si>
    <t>Løp:</t>
  </si>
  <si>
    <t xml:space="preserve">Antall hunder: </t>
  </si>
  <si>
    <t>-</t>
  </si>
  <si>
    <t>Dato:</t>
  </si>
  <si>
    <t>G + S + CE + YL</t>
  </si>
  <si>
    <t>Polarhundprøve 1,2,3,4,5</t>
  </si>
  <si>
    <r>
      <rPr>
        <rFont val="Century Gothic"/>
        <b/>
        <color theme="1"/>
        <sz val="10.0"/>
      </rPr>
      <t xml:space="preserve">Prøvereferanse </t>
    </r>
    <r>
      <rPr>
        <rFont val="Century Gothic"/>
        <b val="0"/>
        <color rgb="FF000000"/>
        <sz val="10.0"/>
      </rPr>
      <t>(NKK terminlist)</t>
    </r>
    <r>
      <rPr>
        <rFont val="Century Gothic"/>
        <b/>
        <color rgb="FF000000"/>
        <sz val="10.0"/>
      </rPr>
      <t xml:space="preserve"> :</t>
    </r>
  </si>
  <si>
    <t>AM</t>
  </si>
  <si>
    <r>
      <rPr>
        <rFont val="Century Gothic"/>
        <color theme="1"/>
        <sz val="10.0"/>
      </rPr>
      <t xml:space="preserve">Malamutetest </t>
    </r>
    <r>
      <rPr>
        <rFont val="Century Gothic"/>
        <color rgb="FF000000"/>
        <sz val="10.0"/>
      </rPr>
      <t>1, 2, 3, 4, 5</t>
    </r>
  </si>
  <si>
    <r>
      <rPr>
        <rFont val="Century Gothic"/>
        <b/>
        <color rgb="FFBFBFBF"/>
        <sz val="10.0"/>
      </rPr>
      <t xml:space="preserve">Betalingsreferanse </t>
    </r>
    <r>
      <rPr>
        <rFont val="Century Gothic"/>
        <b val="0"/>
        <color rgb="FF969696"/>
        <sz val="10.0"/>
      </rPr>
      <t>(e-post fra NKK)</t>
    </r>
    <r>
      <rPr>
        <rFont val="Century Gothic"/>
        <b/>
        <color rgb="FF969696"/>
        <sz val="10.0"/>
      </rPr>
      <t>:</t>
    </r>
  </si>
  <si>
    <t>Del 3 - Opplysning om hundene som deltok (fylles ut av kjører)</t>
  </si>
  <si>
    <t>Hund nr.</t>
  </si>
  <si>
    <t>Reg. nr.</t>
  </si>
  <si>
    <t>Hundens navn (ifølge. registreringsbevis)</t>
  </si>
  <si>
    <t>IDmerking/Chipnummer</t>
  </si>
  <si>
    <t>Ikke fullført</t>
  </si>
  <si>
    <t>Del 4 - Resultat (fylles ut av kjører)</t>
  </si>
  <si>
    <t>Vinnertid:</t>
  </si>
  <si>
    <t>Egen tid:</t>
  </si>
  <si>
    <t>Plassering:</t>
  </si>
  <si>
    <t>Antall startende:</t>
  </si>
  <si>
    <t>Antall fullførte:</t>
  </si>
  <si>
    <t>Startnr.:</t>
  </si>
  <si>
    <t>Kommentar</t>
  </si>
  <si>
    <t>Del 5 - Bedømmelse av prøven (fylles ut av kjører og kontrolleres av raseklubben)</t>
  </si>
  <si>
    <t>Gjennomsnittsfart [km/t]:</t>
  </si>
  <si>
    <t>Bedømmelse av prøve:</t>
  </si>
  <si>
    <t>For Polarhundprøve 5: Det forutsettes at prøven er gjennomført innen arrangørens tidsfrist.</t>
  </si>
  <si>
    <t>Tidskrav for prøven</t>
  </si>
  <si>
    <t>Snittid beste tredjedel:</t>
  </si>
  <si>
    <t>Teknisk løpsarrangørs tidskrav ved deltest 5</t>
  </si>
  <si>
    <t>Snittid beste tredjedel + 10%:</t>
  </si>
  <si>
    <t>SH</t>
  </si>
  <si>
    <t>Tid 2. plass:</t>
  </si>
  <si>
    <t>Brukes til å regne ut grunntid dersom det er 3 startende eller flere.</t>
  </si>
  <si>
    <t>Tid 3. plass:</t>
  </si>
  <si>
    <t>Brukes til å regne ut grunntid dersom det er 15 startende eller flere.</t>
  </si>
  <si>
    <t>Tid 4. plass:</t>
  </si>
  <si>
    <t>Brukes til å regne ut grunntid dersom det er 30 startende eller flere.</t>
  </si>
  <si>
    <t>Grunntid:</t>
  </si>
  <si>
    <t>Gjennomsnitt av tidene for 1. - 4. plass.</t>
  </si>
  <si>
    <t>Max tid for 1. premie:</t>
  </si>
  <si>
    <t>Grunntid x tillatt % i.h.h.t regelverket</t>
  </si>
  <si>
    <t>Max tid for 2. premie:</t>
  </si>
  <si>
    <t>3. premie: Deles ikke ut i sprint p.g.a. krav til tid, MD krever 3 x Fullført, LD krever 1 x Fullført</t>
  </si>
  <si>
    <t>Del 6 - Data som skal exporteres til DogWeb (tabell fylles automatisk når Del 1 - 5 er utfyllt)</t>
  </si>
  <si>
    <t>Prøveref.</t>
  </si>
  <si>
    <t>Navn kjører</t>
  </si>
  <si>
    <t>Navn på løp</t>
  </si>
  <si>
    <t>Tidspunkt</t>
  </si>
  <si>
    <t>Registreringsnr.</t>
  </si>
  <si>
    <t>Chipnummer</t>
  </si>
  <si>
    <t>Navn på hund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</si>
</sst>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h:mm:ss"/>
    <numFmt numFmtId="165" formatCode="[&lt;=9999]0000;General"/>
    <numFmt numFmtId="166" formatCode="0.0"/>
  </numFmts>
  <fonts count="21">
    <font>
      <sz val="11.0"/>
      <color theme="1"/>
      <name val="Calibri"/>
      <scheme val="minor"/>
    </font>
    <font>
      <sz val="11.0"/>
      <color theme="1"/>
      <name val="Calibri"/>
    </font>
    <font>
      <sz val="24.0"/>
      <color theme="1"/>
      <name val="Calibri"/>
    </font>
    <font/>
    <font>
      <i/>
      <sz val="12.0"/>
      <color theme="1"/>
      <name val="Century Gothic"/>
    </font>
    <font>
      <b/>
      <sz val="11.0"/>
      <color rgb="FFFF0000"/>
      <name val="Century Gothic"/>
    </font>
    <font>
      <i/>
      <sz val="9.0"/>
      <color theme="1"/>
      <name val="Century Gothic"/>
    </font>
    <font>
      <b/>
      <sz val="11.0"/>
      <color theme="1"/>
      <name val="Century Gothic"/>
    </font>
    <font>
      <b/>
      <sz val="10.0"/>
      <color theme="1"/>
      <name val="Century Gothic"/>
    </font>
    <font>
      <sz val="12.0"/>
      <color theme="1"/>
      <name val="Century Gothic"/>
    </font>
    <font>
      <sz val="10.0"/>
      <color theme="1"/>
      <name val="Century Gothic"/>
    </font>
    <font>
      <b/>
      <sz val="12.0"/>
      <color theme="1"/>
      <name val="Century Gothic"/>
    </font>
    <font>
      <sz val="9.0"/>
      <color theme="1"/>
      <name val="Century Gothic"/>
    </font>
    <font>
      <sz val="11.0"/>
      <color rgb="FF212121"/>
      <name val="&quot;Open Sans&quot;"/>
    </font>
    <font>
      <b/>
      <sz val="10.0"/>
      <color theme="1"/>
      <name val="Calibri"/>
    </font>
    <font>
      <b/>
      <sz val="10.0"/>
      <color rgb="FFBFBFBF"/>
      <name val="Century Gothic"/>
    </font>
    <font>
      <sz val="9.0"/>
      <color theme="1"/>
      <name val="Calibri"/>
    </font>
    <font>
      <sz val="10.0"/>
      <color theme="1"/>
      <name val="Calibri"/>
    </font>
    <font>
      <sz val="11.0"/>
      <color rgb="FF000000"/>
      <name val="&quot;Helvetica Neue&quot;"/>
    </font>
    <font>
      <sz val="12.0"/>
      <color rgb="FF0A0A0A"/>
      <name val="&quot;Titillium Web&quot;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</fills>
  <borders count="5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center" shrinkToFit="0" wrapText="1"/>
    </xf>
    <xf borderId="2" fillId="3" fontId="5" numFmtId="0" xfId="0" applyAlignment="1" applyBorder="1" applyFill="1" applyFont="1">
      <alignment horizontal="center"/>
    </xf>
    <xf borderId="2" fillId="2" fontId="6" numFmtId="0" xfId="0" applyAlignment="1" applyBorder="1" applyFont="1">
      <alignment horizontal="center" shrinkToFit="0" wrapText="1"/>
    </xf>
    <xf borderId="2" fillId="2" fontId="7" numFmtId="0" xfId="0" applyAlignment="1" applyBorder="1" applyFont="1">
      <alignment horizontal="left" shrinkToFit="0" vertical="top" wrapText="1"/>
    </xf>
    <xf borderId="5" fillId="4" fontId="8" numFmtId="0" xfId="0" applyAlignment="1" applyBorder="1" applyFill="1" applyFont="1">
      <alignment horizontal="left" readingOrder="0" shrinkToFit="0" vertical="center" wrapText="1"/>
    </xf>
    <xf borderId="6" fillId="0" fontId="3" numFmtId="0" xfId="0" applyBorder="1" applyFont="1"/>
    <xf borderId="7" fillId="2" fontId="9" numFmtId="49" xfId="0" applyAlignment="1" applyBorder="1" applyFont="1" applyNumberFormat="1">
      <alignment horizontal="left" readingOrder="0" shrinkToFit="0" vertical="center" wrapText="1"/>
    </xf>
    <xf borderId="8" fillId="4" fontId="8" numFmtId="0" xfId="0" applyAlignment="1" applyBorder="1" applyFont="1">
      <alignment horizontal="left" shrinkToFit="0" vertical="center" wrapText="1"/>
    </xf>
    <xf borderId="9" fillId="2" fontId="10" numFmtId="49" xfId="0" applyAlignment="1" applyBorder="1" applyFont="1" applyNumberFormat="1">
      <alignment horizontal="left" shrinkToFit="0" vertical="center" wrapText="1"/>
    </xf>
    <xf borderId="10" fillId="2" fontId="11" numFmtId="49" xfId="0" applyAlignment="1" applyBorder="1" applyFont="1" applyNumberFormat="1">
      <alignment horizontal="center" readingOrder="0" shrinkToFit="0" vertical="center" wrapText="1"/>
    </xf>
    <xf borderId="11" fillId="4" fontId="8" numFmtId="0" xfId="0" applyAlignment="1" applyBorder="1" applyFont="1">
      <alignment horizontal="left" shrinkToFit="0" vertical="center" wrapText="1"/>
    </xf>
    <xf borderId="12" fillId="0" fontId="3" numFmtId="0" xfId="0" applyBorder="1" applyFont="1"/>
    <xf borderId="13" fillId="2" fontId="9" numFmtId="0" xfId="0" applyAlignment="1" applyBorder="1" applyFont="1">
      <alignment horizontal="left" readingOrder="0" shrinkToFit="0" vertical="center" wrapText="1"/>
    </xf>
    <xf borderId="14" fillId="0" fontId="3" numFmtId="0" xfId="0" applyBorder="1" applyFont="1"/>
    <xf borderId="15" fillId="2" fontId="10" numFmtId="0" xfId="0" applyAlignment="1" applyBorder="1" applyFont="1">
      <alignment horizontal="left" shrinkToFit="0" vertical="center" wrapText="1"/>
    </xf>
    <xf borderId="16" fillId="2" fontId="11" numFmtId="0" xfId="0" applyAlignment="1" applyBorder="1" applyFont="1">
      <alignment horizontal="center" readingOrder="0" shrinkToFit="0" vertical="center" wrapText="1"/>
    </xf>
    <xf borderId="13" fillId="2" fontId="9" numFmtId="49" xfId="0" applyAlignment="1" applyBorder="1" applyFont="1" applyNumberFormat="1">
      <alignment horizontal="left" readingOrder="0" shrinkToFit="0" vertical="center" wrapText="1"/>
    </xf>
    <xf borderId="17" fillId="0" fontId="3" numFmtId="0" xfId="0" applyBorder="1" applyFont="1"/>
    <xf borderId="11" fillId="4" fontId="8" numFmtId="0" xfId="0" applyAlignment="1" applyBorder="1" applyFont="1">
      <alignment horizontal="left" vertical="center"/>
    </xf>
    <xf borderId="18" fillId="4" fontId="8" numFmtId="0" xfId="0" applyAlignment="1" applyBorder="1" applyFont="1">
      <alignment horizontal="left" shrinkToFit="0" vertical="center" wrapText="1"/>
    </xf>
    <xf borderId="15" fillId="2" fontId="12" numFmtId="49" xfId="0" applyAlignment="1" applyBorder="1" applyFont="1" applyNumberFormat="1">
      <alignment horizontal="left" shrinkToFit="0" vertical="center" wrapText="1"/>
    </xf>
    <xf borderId="0" fillId="5" fontId="13" numFmtId="0" xfId="0" applyAlignment="1" applyFill="1" applyFont="1">
      <alignment horizontal="left" readingOrder="0"/>
    </xf>
    <xf borderId="12" fillId="2" fontId="9" numFmtId="0" xfId="0" applyAlignment="1" applyBorder="1" applyFont="1">
      <alignment horizontal="left" shrinkToFit="0" vertical="center" wrapText="1"/>
    </xf>
    <xf borderId="4" fillId="4" fontId="14" numFmtId="0" xfId="0" applyAlignment="1" applyBorder="1" applyFont="1">
      <alignment horizontal="left" vertical="center"/>
    </xf>
    <xf borderId="15" fillId="2" fontId="10" numFmtId="49" xfId="0" applyAlignment="1" applyBorder="1" applyFont="1" applyNumberFormat="1">
      <alignment horizontal="left" shrinkToFit="0" vertical="center" wrapText="1"/>
    </xf>
    <xf borderId="19" fillId="4" fontId="15" numFmtId="0" xfId="0" applyAlignment="1" applyBorder="1" applyFont="1">
      <alignment horizontal="left" shrinkToFit="0" vertical="center" wrapText="1"/>
    </xf>
    <xf borderId="20" fillId="0" fontId="3" numFmtId="0" xfId="0" applyBorder="1" applyFont="1"/>
    <xf borderId="21" fillId="4" fontId="8" numFmtId="0" xfId="0" applyAlignment="1" applyBorder="1" applyFont="1">
      <alignment horizontal="center" shrinkToFit="0" vertical="center" wrapText="1"/>
    </xf>
    <xf borderId="22" fillId="4" fontId="8" numFmtId="0" xfId="0" applyAlignment="1" applyBorder="1" applyFont="1">
      <alignment horizontal="left" shrinkToFit="0" vertical="center" wrapText="1"/>
    </xf>
    <xf borderId="2" fillId="2" fontId="16" numFmtId="0" xfId="0" applyAlignment="1" applyBorder="1" applyFont="1">
      <alignment horizontal="center"/>
    </xf>
    <xf borderId="2" fillId="2" fontId="7" numFmtId="0" xfId="0" applyAlignment="1" applyBorder="1" applyFont="1">
      <alignment shrinkToFit="0" wrapText="1"/>
    </xf>
    <xf borderId="1" fillId="2" fontId="17" numFmtId="0" xfId="0" applyAlignment="1" applyBorder="1" applyFont="1">
      <alignment horizontal="left" vertical="center"/>
    </xf>
    <xf borderId="23" fillId="4" fontId="8" numFmtId="0" xfId="0" applyAlignment="1" applyBorder="1" applyFont="1">
      <alignment horizontal="left" shrinkToFit="0" vertical="center" wrapText="1"/>
    </xf>
    <xf borderId="9" fillId="4" fontId="8" numFmtId="0" xfId="0" applyAlignment="1" applyBorder="1" applyFont="1">
      <alignment horizontal="left" shrinkToFit="0" vertical="center" wrapText="1"/>
    </xf>
    <xf borderId="7" fillId="4" fontId="8" numFmtId="0" xfId="0" applyAlignment="1" applyBorder="1" applyFont="1">
      <alignment horizontal="left" shrinkToFit="0" vertical="center" wrapText="1"/>
    </xf>
    <xf borderId="10" fillId="4" fontId="8" numFmtId="0" xfId="0" applyAlignment="1" applyBorder="1" applyFont="1">
      <alignment horizontal="left" shrinkToFit="0" vertical="center" wrapText="1"/>
    </xf>
    <xf borderId="24" fillId="4" fontId="8" numFmtId="0" xfId="0" applyAlignment="1" applyBorder="1" applyFont="1">
      <alignment horizontal="center" shrinkToFit="0" vertical="center" wrapText="1"/>
    </xf>
    <xf borderId="15" fillId="2" fontId="9" numFmtId="49" xfId="0" applyAlignment="1" applyBorder="1" applyFont="1" applyNumberFormat="1">
      <alignment horizontal="left" readingOrder="0" shrinkToFit="0" vertical="center" wrapText="1"/>
    </xf>
    <xf borderId="0" fillId="5" fontId="18" numFmtId="1" xfId="0" applyAlignment="1" applyFont="1" applyNumberFormat="1">
      <alignment readingOrder="0" shrinkToFit="0" wrapText="0"/>
    </xf>
    <xf borderId="12" fillId="2" fontId="9" numFmtId="1" xfId="0" applyAlignment="1" applyBorder="1" applyFont="1" applyNumberFormat="1">
      <alignment horizontal="left" readingOrder="0" shrinkToFit="0" vertical="center" wrapText="1"/>
    </xf>
    <xf borderId="16" fillId="2" fontId="9" numFmtId="49" xfId="0" applyAlignment="1" applyBorder="1" applyFont="1" applyNumberFormat="1">
      <alignment horizontal="center" shrinkToFit="0" vertical="center" wrapText="1"/>
    </xf>
    <xf borderId="0" fillId="5" fontId="19" numFmtId="49" xfId="0" applyAlignment="1" applyFont="1" applyNumberFormat="1">
      <alignment readingOrder="0"/>
    </xf>
    <xf borderId="13" fillId="2" fontId="9" numFmtId="1" xfId="0" applyAlignment="1" applyBorder="1" applyFont="1" applyNumberFormat="1">
      <alignment horizontal="left" readingOrder="0" shrinkToFit="0" vertical="center" wrapText="1"/>
    </xf>
    <xf borderId="15" fillId="2" fontId="9" numFmtId="49" xfId="0" applyAlignment="1" applyBorder="1" applyFont="1" applyNumberFormat="1">
      <alignment horizontal="left" shrinkToFit="0" vertical="center" wrapText="1"/>
    </xf>
    <xf borderId="13" fillId="2" fontId="9" numFmtId="49" xfId="0" applyAlignment="1" applyBorder="1" applyFont="1" applyNumberFormat="1">
      <alignment horizontal="left" shrinkToFit="0" vertical="center" wrapText="1"/>
    </xf>
    <xf borderId="13" fillId="2" fontId="9" numFmtId="1" xfId="0" applyAlignment="1" applyBorder="1" applyFont="1" applyNumberFormat="1">
      <alignment horizontal="left" shrinkToFit="0" vertical="center" wrapText="1"/>
    </xf>
    <xf borderId="25" fillId="4" fontId="8" numFmtId="0" xfId="0" applyAlignment="1" applyBorder="1" applyFont="1">
      <alignment horizontal="center" shrinkToFit="0" vertical="center" wrapText="1"/>
    </xf>
    <xf borderId="26" fillId="2" fontId="9" numFmtId="49" xfId="0" applyAlignment="1" applyBorder="1" applyFont="1" applyNumberFormat="1">
      <alignment horizontal="left" shrinkToFit="0" vertical="center" wrapText="1"/>
    </xf>
    <xf borderId="21" fillId="2" fontId="9" numFmtId="49" xfId="0" applyAlignment="1" applyBorder="1" applyFont="1" applyNumberFormat="1">
      <alignment horizontal="left" shrinkToFit="0" vertical="center" wrapText="1"/>
    </xf>
    <xf borderId="21" fillId="2" fontId="9" numFmtId="1" xfId="0" applyAlignment="1" applyBorder="1" applyFont="1" applyNumberFormat="1">
      <alignment horizontal="left" shrinkToFit="0" vertical="center" wrapText="1"/>
    </xf>
    <xf borderId="27" fillId="2" fontId="9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left" vertical="center"/>
    </xf>
    <xf borderId="1" fillId="2" fontId="10" numFmtId="49" xfId="0" applyAlignment="1" applyBorder="1" applyFont="1" applyNumberFormat="1">
      <alignment horizontal="left" shrinkToFit="0" vertical="center" wrapText="1"/>
    </xf>
    <xf borderId="1" fillId="2" fontId="10" numFmtId="1" xfId="0" applyAlignment="1" applyBorder="1" applyFont="1" applyNumberFormat="1">
      <alignment horizontal="left" shrinkToFit="0" vertical="center" wrapText="1"/>
    </xf>
    <xf borderId="1" fillId="2" fontId="8" numFmtId="49" xfId="0" applyAlignment="1" applyBorder="1" applyFont="1" applyNumberFormat="1">
      <alignment horizontal="left" shrinkToFit="0" vertical="center" wrapText="1"/>
    </xf>
    <xf borderId="2" fillId="2" fontId="8" numFmtId="0" xfId="0" applyAlignment="1" applyBorder="1" applyFont="1">
      <alignment horizontal="left"/>
    </xf>
    <xf borderId="28" fillId="4" fontId="8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center" vertical="center"/>
    </xf>
    <xf borderId="9" fillId="4" fontId="8" numFmtId="49" xfId="0" applyAlignment="1" applyBorder="1" applyFont="1" applyNumberFormat="1">
      <alignment horizontal="center" shrinkToFit="0" vertical="center" wrapText="1"/>
    </xf>
    <xf borderId="29" fillId="4" fontId="8" numFmtId="0" xfId="0" applyAlignment="1" applyBorder="1" applyFont="1">
      <alignment horizontal="center" vertical="center"/>
    </xf>
    <xf borderId="10" fillId="4" fontId="8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15" fillId="2" fontId="17" numFmtId="0" xfId="0" applyAlignment="1" applyBorder="1" applyFont="1">
      <alignment horizontal="center" readingOrder="0" vertical="center"/>
    </xf>
    <xf borderId="15" fillId="2" fontId="10" numFmtId="1" xfId="0" applyAlignment="1" applyBorder="1" applyFont="1" applyNumberFormat="1">
      <alignment horizontal="center" readingOrder="0" shrinkToFit="0" vertical="center" wrapText="1"/>
    </xf>
    <xf borderId="16" fillId="2" fontId="10" numFmtId="1" xfId="0" applyAlignment="1" applyBorder="1" applyFont="1" applyNumberFormat="1">
      <alignment horizontal="center" readingOrder="0" shrinkToFit="0" vertical="center" wrapText="1"/>
    </xf>
    <xf borderId="25" fillId="4" fontId="8" numFmtId="0" xfId="0" applyAlignment="1" applyBorder="1" applyFont="1">
      <alignment horizontal="center" vertical="center"/>
    </xf>
    <xf borderId="31" fillId="2" fontId="17" numFmtId="49" xfId="0" applyAlignment="1" applyBorder="1" applyFont="1" applyNumberFormat="1">
      <alignment horizontal="left" shrinkToFit="0" vertical="center" wrapText="1"/>
    </xf>
    <xf borderId="32" fillId="0" fontId="3" numFmtId="0" xfId="0" applyBorder="1" applyFont="1"/>
    <xf borderId="33" fillId="0" fontId="3" numFmtId="0" xfId="0" applyBorder="1" applyFont="1"/>
    <xf borderId="2" fillId="2" fontId="10" numFmtId="49" xfId="0" applyAlignment="1" applyBorder="1" applyFont="1" applyNumberFormat="1">
      <alignment horizontal="center" shrinkToFit="0" vertical="center" wrapText="1"/>
    </xf>
    <xf borderId="31" fillId="2" fontId="14" numFmtId="0" xfId="0" applyAlignment="1" applyBorder="1" applyFont="1">
      <alignment horizontal="left"/>
    </xf>
    <xf borderId="34" fillId="0" fontId="3" numFmtId="0" xfId="0" applyBorder="1" applyFont="1"/>
    <xf borderId="28" fillId="4" fontId="14" numFmtId="0" xfId="0" applyAlignment="1" applyBorder="1" applyFont="1">
      <alignment horizontal="center" vertical="center"/>
    </xf>
    <xf borderId="9" fillId="4" fontId="10" numFmtId="49" xfId="0" applyAlignment="1" applyBorder="1" applyFont="1" applyNumberFormat="1">
      <alignment horizontal="left" shrinkToFit="0" vertical="center" wrapText="1"/>
    </xf>
    <xf borderId="29" fillId="4" fontId="17" numFmtId="2" xfId="0" applyAlignment="1" applyBorder="1" applyFont="1" applyNumberFormat="1">
      <alignment horizontal="center" vertical="center"/>
    </xf>
    <xf borderId="5" fillId="4" fontId="10" numFmtId="49" xfId="0" applyAlignment="1" applyBorder="1" applyFont="1" applyNumberFormat="1">
      <alignment horizontal="center" shrinkToFit="0" vertical="center" wrapText="1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15" fillId="4" fontId="17" numFmtId="0" xfId="0" applyAlignment="1" applyBorder="1" applyFont="1">
      <alignment horizontal="left" vertical="center"/>
    </xf>
    <xf borderId="38" fillId="4" fontId="14" numFmtId="0" xfId="0" applyAlignment="1" applyBorder="1" applyFont="1">
      <alignment horizontal="center" vertical="center"/>
    </xf>
    <xf borderId="11" fillId="4" fontId="10" numFmtId="49" xfId="0" applyAlignment="1" applyBorder="1" applyFont="1" applyNumberFormat="1">
      <alignment horizontal="left" shrinkToFit="0" vertical="center" wrapText="1"/>
    </xf>
    <xf borderId="39" fillId="0" fontId="3" numFmtId="0" xfId="0" applyBorder="1" applyFont="1"/>
    <xf borderId="40" fillId="0" fontId="3" numFmtId="0" xfId="0" applyBorder="1" applyFont="1"/>
    <xf borderId="15" fillId="4" fontId="17" numFmtId="0" xfId="0" applyAlignment="1" applyBorder="1" applyFont="1">
      <alignment vertical="center"/>
    </xf>
    <xf borderId="38" fillId="4" fontId="17" numFmtId="1" xfId="0" applyAlignment="1" applyBorder="1" applyFont="1" applyNumberFormat="1">
      <alignment horizontal="center" vertical="center"/>
    </xf>
    <xf borderId="11" fillId="4" fontId="10" numFmtId="49" xfId="0" applyAlignment="1" applyBorder="1" applyFont="1" applyNumberFormat="1">
      <alignment horizontal="center" shrinkToFit="0" vertical="center" wrapText="1"/>
    </xf>
    <xf borderId="16" fillId="4" fontId="17" numFmtId="46" xfId="0" applyAlignment="1" applyBorder="1" applyFont="1" applyNumberFormat="1">
      <alignment horizontal="center" vertical="center"/>
    </xf>
    <xf borderId="41" fillId="0" fontId="3" numFmtId="0" xfId="0" applyBorder="1" applyFont="1"/>
    <xf borderId="26" fillId="4" fontId="17" numFmtId="0" xfId="0" applyAlignment="1" applyBorder="1" applyFont="1">
      <alignment vertical="center"/>
    </xf>
    <xf borderId="42" fillId="4" fontId="14" numFmtId="0" xfId="0" applyAlignment="1" applyBorder="1" applyFont="1">
      <alignment horizontal="center" vertical="center"/>
    </xf>
    <xf borderId="19" fillId="4" fontId="10" numFmtId="49" xfId="0" applyAlignment="1" applyBorder="1" applyFont="1" applyNumberFormat="1">
      <alignment horizontal="center" shrinkToFit="0" vertical="center" wrapText="1"/>
    </xf>
    <xf borderId="43" fillId="0" fontId="3" numFmtId="0" xfId="0" applyBorder="1" applyFont="1"/>
    <xf borderId="44" fillId="0" fontId="3" numFmtId="0" xfId="0" applyBorder="1" applyFont="1"/>
    <xf borderId="1" fillId="2" fontId="14" numFmtId="0" xfId="0" applyAlignment="1" applyBorder="1" applyFont="1">
      <alignment horizontal="center" vertical="center"/>
    </xf>
    <xf borderId="1" fillId="2" fontId="17" numFmtId="0" xfId="0" applyAlignment="1" applyBorder="1" applyFont="1">
      <alignment horizontal="center" vertical="center"/>
    </xf>
    <xf borderId="1" fillId="2" fontId="10" numFmtId="49" xfId="0" applyAlignment="1" applyBorder="1" applyFont="1" applyNumberFormat="1">
      <alignment horizontal="center" shrinkToFit="0" vertical="center" wrapText="1"/>
    </xf>
    <xf borderId="29" fillId="4" fontId="17" numFmtId="46" xfId="0" applyAlignment="1" applyBorder="1" applyFont="1" applyNumberFormat="1">
      <alignment horizontal="center" vertical="center"/>
    </xf>
    <xf borderId="7" fillId="4" fontId="17" numFmtId="0" xfId="0" applyAlignment="1" applyBorder="1" applyFont="1">
      <alignment horizontal="left" vertical="center"/>
    </xf>
    <xf borderId="15" fillId="4" fontId="10" numFmtId="49" xfId="0" applyAlignment="1" applyBorder="1" applyFont="1" applyNumberFormat="1">
      <alignment horizontal="left" shrinkToFit="0" vertical="center" wrapText="1"/>
    </xf>
    <xf borderId="16" fillId="0" fontId="17" numFmtId="46" xfId="0" applyAlignment="1" applyBorder="1" applyFont="1" applyNumberFormat="1">
      <alignment horizontal="center" vertical="center"/>
    </xf>
    <xf borderId="11" fillId="4" fontId="17" numFmtId="0" xfId="0" applyAlignment="1" applyBorder="1" applyFont="1">
      <alignment horizontal="left" vertical="center"/>
    </xf>
    <xf borderId="45" fillId="0" fontId="3" numFmtId="0" xfId="0" applyBorder="1" applyFont="1"/>
    <xf borderId="39" fillId="0" fontId="17" numFmtId="46" xfId="0" applyAlignment="1" applyBorder="1" applyFont="1" applyNumberFormat="1">
      <alignment horizontal="center" vertical="center"/>
    </xf>
    <xf borderId="46" fillId="4" fontId="17" numFmtId="0" xfId="0" applyAlignment="1" applyBorder="1" applyFont="1">
      <alignment horizontal="left" vertical="center"/>
    </xf>
    <xf borderId="47" fillId="4" fontId="17" numFmtId="46" xfId="0" applyAlignment="1" applyBorder="1" applyFont="1" applyNumberFormat="1">
      <alignment horizontal="center" vertical="center"/>
    </xf>
    <xf borderId="26" fillId="4" fontId="17" numFmtId="0" xfId="0" applyAlignment="1" applyBorder="1" applyFont="1">
      <alignment horizontal="left" vertical="center"/>
    </xf>
    <xf borderId="19" fillId="4" fontId="10" numFmtId="49" xfId="0" applyAlignment="1" applyBorder="1" applyFont="1" applyNumberFormat="1">
      <alignment horizontal="left" shrinkToFit="0" vertical="center" wrapText="1"/>
    </xf>
    <xf borderId="29" fillId="2" fontId="17" numFmtId="46" xfId="0" applyAlignment="1" applyBorder="1" applyFont="1" applyNumberFormat="1">
      <alignment horizontal="center" vertical="center"/>
    </xf>
    <xf borderId="7" fillId="4" fontId="10" numFmtId="49" xfId="0" applyAlignment="1" applyBorder="1" applyFont="1" applyNumberFormat="1">
      <alignment horizontal="left" shrinkToFit="0" vertical="center" wrapText="1"/>
    </xf>
    <xf borderId="15" fillId="4" fontId="10" numFmtId="0" xfId="0" applyAlignment="1" applyBorder="1" applyFont="1">
      <alignment horizontal="left" vertical="center"/>
    </xf>
    <xf borderId="48" fillId="2" fontId="17" numFmtId="46" xfId="0" applyAlignment="1" applyBorder="1" applyFont="1" applyNumberFormat="1">
      <alignment horizontal="center" vertical="center"/>
    </xf>
    <xf borderId="13" fillId="4" fontId="10" numFmtId="49" xfId="0" applyAlignment="1" applyBorder="1" applyFont="1" applyNumberFormat="1">
      <alignment horizontal="left" shrinkToFit="0" vertical="center" wrapText="1"/>
    </xf>
    <xf borderId="48" fillId="4" fontId="17" numFmtId="46" xfId="0" applyAlignment="1" applyBorder="1" applyFont="1" applyNumberFormat="1">
      <alignment horizontal="center" vertical="center"/>
    </xf>
    <xf borderId="1" fillId="2" fontId="17" numFmtId="21" xfId="0" applyAlignment="1" applyBorder="1" applyFont="1" applyNumberFormat="1">
      <alignment horizontal="left" vertical="center"/>
    </xf>
    <xf borderId="26" fillId="4" fontId="10" numFmtId="0" xfId="0" applyAlignment="1" applyBorder="1" applyFont="1">
      <alignment horizontal="left" vertical="center"/>
    </xf>
    <xf borderId="21" fillId="4" fontId="10" numFmtId="49" xfId="0" applyAlignment="1" applyBorder="1" applyFont="1" applyNumberFormat="1">
      <alignment horizontal="left" shrinkToFit="0" vertical="center" wrapText="1"/>
    </xf>
    <xf borderId="1" fillId="2" fontId="8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left" vertical="center"/>
    </xf>
    <xf borderId="49" fillId="2" fontId="20" numFmtId="0" xfId="0" applyAlignment="1" applyBorder="1" applyFont="1">
      <alignment horizontal="left"/>
    </xf>
    <xf borderId="50" fillId="0" fontId="3" numFmtId="0" xfId="0" applyBorder="1" applyFont="1"/>
    <xf borderId="51" fillId="0" fontId="3" numFmtId="0" xfId="0" applyBorder="1" applyFont="1"/>
    <xf borderId="0" fillId="0" fontId="1" numFmtId="0" xfId="0" applyAlignment="1" applyFont="1">
      <alignment horizontal="left"/>
    </xf>
    <xf borderId="15" fillId="0" fontId="20" numFmtId="0" xfId="0" applyAlignment="1" applyBorder="1" applyFont="1">
      <alignment horizontal="left"/>
    </xf>
    <xf borderId="15" fillId="0" fontId="20" numFmtId="164" xfId="0" applyAlignment="1" applyBorder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1" numFmtId="0" xfId="0" applyFont="1"/>
    <xf borderId="0" fillId="0" fontId="1" numFmtId="1" xfId="0" applyFont="1" applyNumberFormat="1"/>
    <xf borderId="0" fillId="0" fontId="1" numFmtId="166" xfId="0" applyAlignment="1" applyFont="1" applyNumberFormat="1">
      <alignment horizontal="left"/>
    </xf>
    <xf borderId="1" fillId="2" fontId="1" numFmtId="46" xfId="0" applyBorder="1" applyFont="1" applyNumberFormat="1"/>
  </cellXfs>
  <cellStyles count="1">
    <cellStyle xfId="0" name="Normal" builtinId="0"/>
  </cellStyles>
  <dxfs count="5">
    <dxf>
      <font/>
      <fill>
        <patternFill patternType="solid">
          <fgColor rgb="FFD6E3BC"/>
          <bgColor rgb="FFD6E3BC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69D8FF"/>
          <bgColor rgb="FF69D8FF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BFBFBF"/>
          <bgColor rgb="FFBFBFBF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71"/>
    <col customWidth="1" min="3" max="3" width="22.71"/>
    <col customWidth="1" min="4" max="7" width="20.71"/>
    <col customWidth="1" min="8" max="8" width="12.86"/>
    <col customWidth="1" min="9" max="9" width="10.14"/>
    <col customWidth="1" min="10" max="10" width="12.86"/>
    <col customWidth="1" min="11" max="11" width="20.29"/>
    <col customWidth="1" min="12" max="26" width="11.43"/>
  </cols>
  <sheetData>
    <row r="1" ht="30.0" customHeight="1">
      <c r="A1" s="1"/>
      <c r="B1" s="2" t="s">
        <v>0</v>
      </c>
      <c r="C1" s="3"/>
      <c r="D1" s="3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1"/>
      <c r="B2" s="5" t="s">
        <v>1</v>
      </c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6" t="s">
        <v>2</v>
      </c>
      <c r="C3" s="3"/>
      <c r="D3" s="3"/>
      <c r="E3" s="3"/>
      <c r="F3" s="3"/>
      <c r="G3" s="3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.5" customHeight="1">
      <c r="A4" s="1"/>
      <c r="B4" s="7"/>
      <c r="C4" s="3"/>
      <c r="D4" s="3"/>
      <c r="E4" s="3"/>
      <c r="F4" s="3"/>
      <c r="G4" s="3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8" t="s">
        <v>3</v>
      </c>
      <c r="C5" s="3"/>
      <c r="D5" s="3"/>
      <c r="E5" s="4"/>
      <c r="F5" s="8" t="s">
        <v>4</v>
      </c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"/>
      <c r="B6" s="9" t="s">
        <v>5</v>
      </c>
      <c r="C6" s="10"/>
      <c r="D6" s="11"/>
      <c r="E6" s="10"/>
      <c r="F6" s="12" t="s">
        <v>6</v>
      </c>
      <c r="G6" s="13" t="s">
        <v>7</v>
      </c>
      <c r="H6" s="14" t="s">
        <v>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1"/>
      <c r="B7" s="15" t="s">
        <v>9</v>
      </c>
      <c r="C7" s="16"/>
      <c r="D7" s="17"/>
      <c r="E7" s="16"/>
      <c r="F7" s="18"/>
      <c r="G7" s="19" t="s">
        <v>10</v>
      </c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15" t="s">
        <v>11</v>
      </c>
      <c r="C8" s="16"/>
      <c r="D8" s="21"/>
      <c r="E8" s="16"/>
      <c r="F8" s="22"/>
      <c r="G8" s="19" t="s">
        <v>12</v>
      </c>
      <c r="H8" s="20" t="s">
        <v>13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8.5" customHeight="1">
      <c r="A9" s="1"/>
      <c r="B9" s="23" t="s">
        <v>14</v>
      </c>
      <c r="C9" s="16"/>
      <c r="D9" s="21"/>
      <c r="E9" s="16"/>
      <c r="F9" s="24" t="s">
        <v>15</v>
      </c>
      <c r="G9" s="25" t="s">
        <v>16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8.5" customHeight="1">
      <c r="A10" s="1"/>
      <c r="B10" s="15" t="s">
        <v>17</v>
      </c>
      <c r="C10" s="16"/>
      <c r="D10" s="26"/>
      <c r="E10" s="27"/>
      <c r="F10" s="28" t="s">
        <v>18</v>
      </c>
      <c r="G10" s="29" t="s">
        <v>19</v>
      </c>
      <c r="H10" s="20" t="s">
        <v>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1"/>
      <c r="B11" s="30" t="s">
        <v>20</v>
      </c>
      <c r="C11" s="31"/>
      <c r="D11" s="32"/>
      <c r="E11" s="31"/>
      <c r="F11" s="33"/>
      <c r="G11" s="33"/>
      <c r="H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"/>
      <c r="B12" s="34"/>
      <c r="C12" s="3"/>
      <c r="D12" s="3"/>
      <c r="E12" s="3"/>
      <c r="F12" s="3"/>
      <c r="G12" s="3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35" t="s">
        <v>21</v>
      </c>
      <c r="C13" s="3"/>
      <c r="D13" s="3"/>
      <c r="E13" s="3"/>
      <c r="F13" s="3"/>
      <c r="G13" s="3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36"/>
      <c r="B14" s="37" t="s">
        <v>22</v>
      </c>
      <c r="C14" s="38" t="s">
        <v>23</v>
      </c>
      <c r="D14" s="39" t="s">
        <v>24</v>
      </c>
      <c r="E14" s="10"/>
      <c r="F14" s="39" t="s">
        <v>25</v>
      </c>
      <c r="G14" s="10"/>
      <c r="H14" s="40" t="s">
        <v>26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4.75" customHeight="1">
      <c r="A15" s="36"/>
      <c r="B15" s="41">
        <v>1.0</v>
      </c>
      <c r="C15" s="42"/>
      <c r="D15" s="21"/>
      <c r="E15" s="16"/>
      <c r="F15" s="43"/>
      <c r="G15" s="44"/>
      <c r="H15" s="4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24.75" customHeight="1">
      <c r="A16" s="36"/>
      <c r="B16" s="41">
        <v>2.0</v>
      </c>
      <c r="C16" s="46"/>
      <c r="D16" s="21"/>
      <c r="E16" s="16"/>
      <c r="F16" s="47"/>
      <c r="G16" s="16"/>
      <c r="H16" s="4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24.75" customHeight="1">
      <c r="A17" s="36"/>
      <c r="B17" s="41">
        <v>3.0</v>
      </c>
      <c r="C17" s="42"/>
      <c r="D17" s="21"/>
      <c r="E17" s="16"/>
      <c r="F17" s="47"/>
      <c r="G17" s="16"/>
      <c r="H17" s="4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24.75" customHeight="1">
      <c r="A18" s="36"/>
      <c r="B18" s="41">
        <v>4.0</v>
      </c>
      <c r="C18" s="42"/>
      <c r="D18" s="21"/>
      <c r="E18" s="16"/>
      <c r="F18" s="47"/>
      <c r="G18" s="16"/>
      <c r="H18" s="4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24.75" customHeight="1">
      <c r="A19" s="36"/>
      <c r="B19" s="41">
        <v>5.0</v>
      </c>
      <c r="C19" s="42"/>
      <c r="D19" s="21"/>
      <c r="E19" s="16"/>
      <c r="F19" s="47"/>
      <c r="G19" s="16"/>
      <c r="H19" s="4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4.75" customHeight="1">
      <c r="A20" s="36"/>
      <c r="B20" s="41">
        <v>6.0</v>
      </c>
      <c r="C20" s="48"/>
      <c r="D20" s="49"/>
      <c r="E20" s="16"/>
      <c r="F20" s="50"/>
      <c r="G20" s="16"/>
      <c r="H20" s="4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4.75" customHeight="1">
      <c r="A21" s="36"/>
      <c r="B21" s="41">
        <v>7.0</v>
      </c>
      <c r="C21" s="48"/>
      <c r="D21" s="49"/>
      <c r="E21" s="16"/>
      <c r="F21" s="50"/>
      <c r="G21" s="16"/>
      <c r="H21" s="4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24.75" customHeight="1">
      <c r="A22" s="36"/>
      <c r="B22" s="41">
        <v>8.0</v>
      </c>
      <c r="C22" s="48"/>
      <c r="D22" s="49"/>
      <c r="E22" s="16"/>
      <c r="F22" s="50"/>
      <c r="G22" s="16"/>
      <c r="H22" s="4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4.75" customHeight="1">
      <c r="A23" s="36"/>
      <c r="B23" s="41">
        <v>9.0</v>
      </c>
      <c r="C23" s="48"/>
      <c r="D23" s="49"/>
      <c r="E23" s="16"/>
      <c r="F23" s="50"/>
      <c r="G23" s="16"/>
      <c r="H23" s="4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24.75" customHeight="1">
      <c r="A24" s="36"/>
      <c r="B24" s="41">
        <v>10.0</v>
      </c>
      <c r="C24" s="48"/>
      <c r="D24" s="49"/>
      <c r="E24" s="16"/>
      <c r="F24" s="50"/>
      <c r="G24" s="16"/>
      <c r="H24" s="4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4.75" customHeight="1">
      <c r="A25" s="36"/>
      <c r="B25" s="41">
        <v>11.0</v>
      </c>
      <c r="C25" s="48"/>
      <c r="D25" s="49"/>
      <c r="E25" s="16"/>
      <c r="F25" s="50"/>
      <c r="G25" s="16"/>
      <c r="H25" s="4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4.75" customHeight="1">
      <c r="A26" s="36"/>
      <c r="B26" s="41">
        <v>12.0</v>
      </c>
      <c r="C26" s="48"/>
      <c r="D26" s="49"/>
      <c r="E26" s="16"/>
      <c r="F26" s="50"/>
      <c r="G26" s="16"/>
      <c r="H26" s="4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24.75" customHeight="1">
      <c r="A27" s="36"/>
      <c r="B27" s="41">
        <v>13.0</v>
      </c>
      <c r="C27" s="48"/>
      <c r="D27" s="49"/>
      <c r="E27" s="16"/>
      <c r="F27" s="50"/>
      <c r="G27" s="16"/>
      <c r="H27" s="4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24.75" customHeight="1">
      <c r="A28" s="36"/>
      <c r="B28" s="41">
        <v>14.0</v>
      </c>
      <c r="C28" s="48"/>
      <c r="D28" s="49"/>
      <c r="E28" s="16"/>
      <c r="F28" s="50"/>
      <c r="G28" s="16"/>
      <c r="H28" s="4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24.75" customHeight="1">
      <c r="A29" s="36"/>
      <c r="B29" s="41">
        <v>15.0</v>
      </c>
      <c r="C29" s="48"/>
      <c r="D29" s="49"/>
      <c r="E29" s="16"/>
      <c r="F29" s="50"/>
      <c r="G29" s="16"/>
      <c r="H29" s="4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24.75" customHeight="1">
      <c r="A30" s="36"/>
      <c r="B30" s="41">
        <v>16.0</v>
      </c>
      <c r="C30" s="48"/>
      <c r="D30" s="49"/>
      <c r="E30" s="16"/>
      <c r="F30" s="50"/>
      <c r="G30" s="16"/>
      <c r="H30" s="4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24.75" customHeight="1">
      <c r="A31" s="36"/>
      <c r="B31" s="41">
        <v>17.0</v>
      </c>
      <c r="C31" s="48"/>
      <c r="D31" s="49"/>
      <c r="E31" s="16"/>
      <c r="F31" s="50"/>
      <c r="G31" s="16"/>
      <c r="H31" s="4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4.75" customHeight="1">
      <c r="A32" s="36"/>
      <c r="B32" s="51">
        <v>18.0</v>
      </c>
      <c r="C32" s="52"/>
      <c r="D32" s="53"/>
      <c r="E32" s="31"/>
      <c r="F32" s="54"/>
      <c r="G32" s="31"/>
      <c r="H32" s="5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9.75" customHeight="1">
      <c r="A33" s="56"/>
      <c r="B33" s="57"/>
      <c r="C33" s="57"/>
      <c r="D33" s="57"/>
      <c r="E33" s="57"/>
      <c r="F33" s="58"/>
      <c r="G33" s="58"/>
      <c r="H33" s="59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5.0" customHeight="1">
      <c r="A34" s="56"/>
      <c r="B34" s="60" t="s">
        <v>27</v>
      </c>
      <c r="C34" s="3"/>
      <c r="D34" s="3"/>
      <c r="E34" s="3"/>
      <c r="F34" s="3"/>
      <c r="G34" s="3"/>
      <c r="H34" s="4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24.75" customHeight="1">
      <c r="A35" s="36"/>
      <c r="B35" s="61" t="s">
        <v>6</v>
      </c>
      <c r="C35" s="62" t="s">
        <v>28</v>
      </c>
      <c r="D35" s="62" t="s">
        <v>29</v>
      </c>
      <c r="E35" s="63" t="s">
        <v>30</v>
      </c>
      <c r="F35" s="62" t="s">
        <v>31</v>
      </c>
      <c r="G35" s="64" t="s">
        <v>32</v>
      </c>
      <c r="H35" s="65" t="s">
        <v>33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4.75" customHeight="1">
      <c r="A36" s="36"/>
      <c r="B36" s="66"/>
      <c r="C36" s="67"/>
      <c r="D36" s="67"/>
      <c r="E36" s="68"/>
      <c r="F36" s="68"/>
      <c r="G36" s="68"/>
      <c r="H36" s="69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7.75" customHeight="1">
      <c r="A37" s="36"/>
      <c r="B37" s="70" t="s">
        <v>34</v>
      </c>
      <c r="C37" s="71"/>
      <c r="D37" s="72"/>
      <c r="E37" s="72"/>
      <c r="F37" s="72"/>
      <c r="G37" s="72"/>
      <c r="H37" s="7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2.0" customHeight="1">
      <c r="A38" s="36"/>
      <c r="B38" s="74"/>
      <c r="C38" s="3"/>
      <c r="D38" s="3"/>
      <c r="E38" s="3"/>
      <c r="F38" s="3"/>
      <c r="G38" s="3"/>
      <c r="H38" s="4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5.0" customHeight="1">
      <c r="A39" s="56"/>
      <c r="B39" s="75" t="s">
        <v>35</v>
      </c>
      <c r="C39" s="72"/>
      <c r="D39" s="72"/>
      <c r="E39" s="72"/>
      <c r="F39" s="72"/>
      <c r="G39" s="72"/>
      <c r="H39" s="7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24.75" customHeight="1">
      <c r="A40" s="36"/>
      <c r="B40" s="77" t="s">
        <v>15</v>
      </c>
      <c r="C40" s="78" t="s">
        <v>36</v>
      </c>
      <c r="D40" s="79">
        <f>IF(OR(H$9="-",D36=0),0,ROUND(((H$7/D$36)/24),2))</f>
        <v>0</v>
      </c>
      <c r="E40" s="80"/>
      <c r="F40" s="81"/>
      <c r="G40" s="81"/>
      <c r="H40" s="82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4.75" customHeight="1">
      <c r="A41" s="36"/>
      <c r="B41" s="83"/>
      <c r="C41" s="84" t="s">
        <v>37</v>
      </c>
      <c r="D41" s="85" t="str">
        <f>IF(H$9="-","Ingen bedømmelse",IF(H$9="5","GODKJENT",IF(AND(H$9=1,(OR(D$40=10,D$40&gt;10))), "GODKJENT", IF(AND(H$9&gt;1,(OR(D$40=8,D$40&gt;8))),"GODKJENT", "Ikke godkjent"))))</f>
        <v>Ikke godkjent</v>
      </c>
      <c r="E41" s="86" t="s">
        <v>38</v>
      </c>
      <c r="F41" s="87"/>
      <c r="G41" s="87"/>
      <c r="H41" s="8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24.75" customHeight="1">
      <c r="A42" s="36"/>
      <c r="B42" s="83"/>
      <c r="C42" s="89"/>
      <c r="D42" s="90"/>
      <c r="E42" s="91"/>
      <c r="F42" s="87"/>
      <c r="G42" s="87"/>
      <c r="H42" s="88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24.75" customHeight="1">
      <c r="A43" s="36"/>
      <c r="B43" s="83"/>
      <c r="C43" s="84"/>
      <c r="D43" s="92"/>
      <c r="E43" s="91"/>
      <c r="F43" s="87"/>
      <c r="G43" s="87"/>
      <c r="H43" s="88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24.75" customHeight="1">
      <c r="A44" s="36"/>
      <c r="B44" s="93"/>
      <c r="C44" s="94"/>
      <c r="D44" s="95"/>
      <c r="E44" s="96"/>
      <c r="F44" s="97"/>
      <c r="G44" s="97"/>
      <c r="H44" s="98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5.0" customHeight="1">
      <c r="A45" s="36"/>
      <c r="B45" s="99"/>
      <c r="C45" s="36"/>
      <c r="D45" s="100"/>
      <c r="E45" s="101"/>
      <c r="F45" s="101"/>
      <c r="G45" s="101"/>
      <c r="H45" s="101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24.75" customHeight="1">
      <c r="A46" s="36"/>
      <c r="B46" s="77" t="s">
        <v>18</v>
      </c>
      <c r="C46" s="78" t="s">
        <v>39</v>
      </c>
      <c r="D46" s="102">
        <f>IF(OR(H7=" ",H10="-"),B82,IF(B81=5,G47,((H$7/B$81)/24)))</f>
        <v>0</v>
      </c>
      <c r="E46" s="84" t="str">
        <f>IF(H10=5," Løpets tidslimit ",IF(H10=1," Minimum 9Km/t ",IF(AND(H10&gt;1,H10&lt;5)," Minimum 8Km/t "," ")))</f>
        <v> </v>
      </c>
      <c r="F46" s="103"/>
      <c r="G46" s="81"/>
      <c r="H46" s="82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24.75" customHeight="1">
      <c r="A47" s="36"/>
      <c r="B47" s="83"/>
      <c r="C47" s="104" t="s">
        <v>40</v>
      </c>
      <c r="D47" s="105">
        <v>0.0</v>
      </c>
      <c r="E47" s="106" t="s">
        <v>41</v>
      </c>
      <c r="F47" s="107"/>
      <c r="G47" s="108">
        <v>0.0</v>
      </c>
      <c r="H47" s="109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24.75" customHeight="1">
      <c r="A48" s="36"/>
      <c r="B48" s="83"/>
      <c r="C48" s="104" t="s">
        <v>42</v>
      </c>
      <c r="D48" s="110">
        <f>IF(H$10="-",0,D$47*1.1)</f>
        <v>0</v>
      </c>
      <c r="E48" s="106"/>
      <c r="F48" s="87"/>
      <c r="G48" s="87"/>
      <c r="H48" s="88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24.75" customHeight="1">
      <c r="A49" s="36"/>
      <c r="B49" s="93"/>
      <c r="C49" s="111" t="s">
        <v>37</v>
      </c>
      <c r="D49" s="95" t="str">
        <f>IF(OR(D36=0,D46=0),"Ingen bedømmelse",IF(OR(D36=D46,D36&lt;D46,D36&lt;D48),"GODKJENT","Ikke godkjent"))</f>
        <v>Ingen bedømmelse</v>
      </c>
      <c r="E49" s="112"/>
      <c r="F49" s="97"/>
      <c r="G49" s="97"/>
      <c r="H49" s="98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5.0" customHeight="1">
      <c r="A50" s="36"/>
      <c r="B50" s="99"/>
      <c r="C50" s="57"/>
      <c r="D50" s="100"/>
      <c r="E50" s="101"/>
      <c r="F50" s="101"/>
      <c r="G50" s="101"/>
      <c r="H50" s="101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24.75" hidden="1" customHeight="1">
      <c r="A51" s="36"/>
      <c r="B51" s="61" t="s">
        <v>43</v>
      </c>
      <c r="C51" s="78" t="s">
        <v>44</v>
      </c>
      <c r="D51" s="113">
        <v>0.0</v>
      </c>
      <c r="E51" s="114" t="s">
        <v>45</v>
      </c>
      <c r="F51" s="81"/>
      <c r="G51" s="81"/>
      <c r="H51" s="82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24.75" hidden="1" customHeight="1">
      <c r="A52" s="36"/>
      <c r="B52" s="83"/>
      <c r="C52" s="115" t="s">
        <v>46</v>
      </c>
      <c r="D52" s="116">
        <v>0.0</v>
      </c>
      <c r="E52" s="117" t="s">
        <v>47</v>
      </c>
      <c r="F52" s="87"/>
      <c r="G52" s="87"/>
      <c r="H52" s="88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24.75" hidden="1" customHeight="1">
      <c r="A53" s="36"/>
      <c r="B53" s="83"/>
      <c r="C53" s="104" t="s">
        <v>48</v>
      </c>
      <c r="D53" s="116">
        <v>0.0</v>
      </c>
      <c r="E53" s="117" t="s">
        <v>49</v>
      </c>
      <c r="F53" s="87"/>
      <c r="G53" s="87"/>
      <c r="H53" s="88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24.75" hidden="1" customHeight="1">
      <c r="A54" s="36"/>
      <c r="B54" s="83"/>
      <c r="C54" s="104" t="s">
        <v>50</v>
      </c>
      <c r="D54" s="118">
        <f>IF(F$36&lt;3,0,IF(AND(F$36&gt;2,F$36&lt;15),AVERAGE(C$36,D$51),IF(AND(F$36&gt;14,F$36&lt;30),AVERAGE(C$36,D$51,D$52),AVERAGE(C$36,D$51,D$52,D$53))))</f>
        <v>0</v>
      </c>
      <c r="E54" s="117" t="s">
        <v>51</v>
      </c>
      <c r="F54" s="87"/>
      <c r="G54" s="87"/>
      <c r="H54" s="88"/>
      <c r="I54" s="36"/>
      <c r="J54" s="119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24.75" hidden="1" customHeight="1">
      <c r="A55" s="36"/>
      <c r="B55" s="83"/>
      <c r="C55" s="104" t="s">
        <v>52</v>
      </c>
      <c r="D55" s="118">
        <f>IF(H$11="C",D$54*1.05,IF(AND(H$11="A",H$7&gt;100,H$8&gt;8),D$54*1.3,D$54*1.25))</f>
        <v>0</v>
      </c>
      <c r="E55" s="117" t="s">
        <v>53</v>
      </c>
      <c r="F55" s="87"/>
      <c r="G55" s="87"/>
      <c r="H55" s="88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24.75" hidden="1" customHeight="1">
      <c r="A56" s="36"/>
      <c r="B56" s="83"/>
      <c r="C56" s="104" t="s">
        <v>54</v>
      </c>
      <c r="D56" s="118">
        <f>IF(H$11="C",D$54*1.15,IF(AND(H$11="A",H$7&gt;100,H$8&gt;8),D$54*1.4,D$54*1.35))</f>
        <v>0</v>
      </c>
      <c r="E56" s="117" t="s">
        <v>53</v>
      </c>
      <c r="F56" s="87"/>
      <c r="G56" s="87"/>
      <c r="H56" s="88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32.25" hidden="1" customHeight="1">
      <c r="A57" s="36"/>
      <c r="B57" s="93"/>
      <c r="C57" s="120" t="s">
        <v>37</v>
      </c>
      <c r="D57" s="95" t="str">
        <f>IF(H$11="-","Ingen bedømmelse",IF(OR(D$36&lt;D$55,D$36=D$55),"1. PREMIE",IF(OR(D$36&lt;D$56,D$36=D$56),"2. PREMIE",IF(AND(D$36&gt;D$56,H$7&gt;149),"3. PREMIE","Fullført"))))</f>
        <v>1. PREMIE</v>
      </c>
      <c r="E57" s="121" t="s">
        <v>55</v>
      </c>
      <c r="F57" s="97"/>
      <c r="G57" s="97"/>
      <c r="H57" s="98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9.5" customHeight="1">
      <c r="A58" s="36"/>
      <c r="B58" s="122"/>
      <c r="C58" s="123"/>
      <c r="D58" s="99"/>
      <c r="E58" s="57"/>
      <c r="F58" s="57"/>
      <c r="G58" s="57"/>
      <c r="H58" s="57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21.75" hidden="1" customHeight="1">
      <c r="A59" s="1"/>
      <c r="B59" s="124" t="s">
        <v>56</v>
      </c>
      <c r="C59" s="125"/>
      <c r="D59" s="125"/>
      <c r="E59" s="125"/>
      <c r="F59" s="125"/>
      <c r="G59" s="125"/>
      <c r="H59" s="12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hidden="1" customHeight="1">
      <c r="A60" s="127"/>
      <c r="B60" s="128" t="s">
        <v>57</v>
      </c>
      <c r="C60" s="129" t="s">
        <v>58</v>
      </c>
      <c r="D60" s="128" t="s">
        <v>59</v>
      </c>
      <c r="E60" s="129" t="s">
        <v>60</v>
      </c>
      <c r="F60" s="128" t="s">
        <v>61</v>
      </c>
      <c r="G60" s="128" t="s">
        <v>62</v>
      </c>
      <c r="H60" s="128" t="s">
        <v>63</v>
      </c>
      <c r="I60" s="128"/>
      <c r="J60" s="128"/>
      <c r="K60" s="128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5.75" hidden="1" customHeight="1">
      <c r="A61" s="127"/>
      <c r="B61" s="127" t="str">
        <f t="shared" ref="B61:B78" si="1">IF(C15="","",D$10)</f>
        <v/>
      </c>
      <c r="C61" s="130" t="str">
        <f t="shared" ref="C61:C78" si="2">IF(C15="","",T(D$6))</f>
        <v/>
      </c>
      <c r="D61" s="130" t="str">
        <f t="shared" ref="D61:D78" si="3">IF(C15="","",T(D$8))</f>
        <v/>
      </c>
      <c r="E61" s="130" t="str">
        <f t="shared" ref="E61:E78" si="4">IF(C15="","",T(D$9))</f>
        <v/>
      </c>
      <c r="F61" s="131" t="str">
        <f t="shared" ref="F61:F78" si="5">IF(C15="","",C15)</f>
        <v/>
      </c>
      <c r="G61" s="132" t="str">
        <f t="shared" ref="G61:G78" si="6">IF(C15="","",F15)</f>
        <v/>
      </c>
      <c r="H61" s="132" t="str">
        <f t="shared" ref="H61:H78" si="7">IF(D15="","",D15)</f>
        <v/>
      </c>
      <c r="I61" s="130"/>
      <c r="J61" s="133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ht="15.75" hidden="1" customHeight="1">
      <c r="A62" s="127"/>
      <c r="B62" s="127" t="str">
        <f t="shared" si="1"/>
        <v/>
      </c>
      <c r="C62" s="130" t="str">
        <f t="shared" si="2"/>
        <v/>
      </c>
      <c r="D62" s="130" t="str">
        <f t="shared" si="3"/>
        <v/>
      </c>
      <c r="E62" s="130" t="str">
        <f t="shared" si="4"/>
        <v/>
      </c>
      <c r="F62" s="131" t="str">
        <f t="shared" si="5"/>
        <v/>
      </c>
      <c r="G62" s="132" t="str">
        <f t="shared" si="6"/>
        <v/>
      </c>
      <c r="H62" s="132" t="str">
        <f t="shared" si="7"/>
        <v/>
      </c>
      <c r="I62" s="130"/>
      <c r="J62" s="133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5.75" hidden="1" customHeight="1">
      <c r="A63" s="127"/>
      <c r="B63" s="127" t="str">
        <f t="shared" si="1"/>
        <v/>
      </c>
      <c r="C63" s="130" t="str">
        <f t="shared" si="2"/>
        <v/>
      </c>
      <c r="D63" s="130" t="str">
        <f t="shared" si="3"/>
        <v/>
      </c>
      <c r="E63" s="130" t="str">
        <f t="shared" si="4"/>
        <v/>
      </c>
      <c r="F63" s="131" t="str">
        <f t="shared" si="5"/>
        <v/>
      </c>
      <c r="G63" s="132" t="str">
        <f t="shared" si="6"/>
        <v/>
      </c>
      <c r="H63" s="132" t="str">
        <f t="shared" si="7"/>
        <v/>
      </c>
      <c r="I63" s="130"/>
      <c r="J63" s="133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5.75" hidden="1" customHeight="1">
      <c r="A64" s="127"/>
      <c r="B64" s="127" t="str">
        <f t="shared" si="1"/>
        <v/>
      </c>
      <c r="C64" s="130" t="str">
        <f t="shared" si="2"/>
        <v/>
      </c>
      <c r="D64" s="130" t="str">
        <f t="shared" si="3"/>
        <v/>
      </c>
      <c r="E64" s="130" t="str">
        <f t="shared" si="4"/>
        <v/>
      </c>
      <c r="F64" s="131" t="str">
        <f t="shared" si="5"/>
        <v/>
      </c>
      <c r="G64" s="132" t="str">
        <f t="shared" si="6"/>
        <v/>
      </c>
      <c r="H64" s="132" t="str">
        <f t="shared" si="7"/>
        <v/>
      </c>
      <c r="I64" s="130"/>
      <c r="J64" s="133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5.75" hidden="1" customHeight="1">
      <c r="A65" s="127"/>
      <c r="B65" s="127" t="str">
        <f t="shared" si="1"/>
        <v/>
      </c>
      <c r="C65" s="130" t="str">
        <f t="shared" si="2"/>
        <v/>
      </c>
      <c r="D65" s="130" t="str">
        <f t="shared" si="3"/>
        <v/>
      </c>
      <c r="E65" s="130" t="str">
        <f t="shared" si="4"/>
        <v/>
      </c>
      <c r="F65" s="131" t="str">
        <f t="shared" si="5"/>
        <v/>
      </c>
      <c r="G65" s="132" t="str">
        <f t="shared" si="6"/>
        <v/>
      </c>
      <c r="H65" s="132" t="str">
        <f t="shared" si="7"/>
        <v/>
      </c>
      <c r="I65" s="130"/>
      <c r="J65" s="133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5.75" hidden="1" customHeight="1">
      <c r="A66" s="127"/>
      <c r="B66" s="127" t="str">
        <f t="shared" si="1"/>
        <v/>
      </c>
      <c r="C66" s="130" t="str">
        <f t="shared" si="2"/>
        <v/>
      </c>
      <c r="D66" s="130" t="str">
        <f t="shared" si="3"/>
        <v/>
      </c>
      <c r="E66" s="130" t="str">
        <f t="shared" si="4"/>
        <v/>
      </c>
      <c r="F66" s="131" t="str">
        <f t="shared" si="5"/>
        <v/>
      </c>
      <c r="G66" s="132" t="str">
        <f t="shared" si="6"/>
        <v/>
      </c>
      <c r="H66" s="132" t="str">
        <f t="shared" si="7"/>
        <v/>
      </c>
      <c r="I66" s="130"/>
      <c r="J66" s="133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5.75" hidden="1" customHeight="1">
      <c r="A67" s="127"/>
      <c r="B67" s="127" t="str">
        <f t="shared" si="1"/>
        <v/>
      </c>
      <c r="C67" s="130" t="str">
        <f t="shared" si="2"/>
        <v/>
      </c>
      <c r="D67" s="130" t="str">
        <f t="shared" si="3"/>
        <v/>
      </c>
      <c r="E67" s="130" t="str">
        <f t="shared" si="4"/>
        <v/>
      </c>
      <c r="F67" s="131" t="str">
        <f t="shared" si="5"/>
        <v/>
      </c>
      <c r="G67" s="132" t="str">
        <f t="shared" si="6"/>
        <v/>
      </c>
      <c r="H67" s="132" t="str">
        <f t="shared" si="7"/>
        <v/>
      </c>
      <c r="I67" s="130"/>
      <c r="J67" s="133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5.75" hidden="1" customHeight="1">
      <c r="A68" s="127"/>
      <c r="B68" s="127" t="str">
        <f t="shared" si="1"/>
        <v/>
      </c>
      <c r="C68" s="130" t="str">
        <f t="shared" si="2"/>
        <v/>
      </c>
      <c r="D68" s="130" t="str">
        <f t="shared" si="3"/>
        <v/>
      </c>
      <c r="E68" s="130" t="str">
        <f t="shared" si="4"/>
        <v/>
      </c>
      <c r="F68" s="131" t="str">
        <f t="shared" si="5"/>
        <v/>
      </c>
      <c r="G68" s="132" t="str">
        <f t="shared" si="6"/>
        <v/>
      </c>
      <c r="H68" s="132" t="str">
        <f t="shared" si="7"/>
        <v/>
      </c>
      <c r="I68" s="130"/>
      <c r="J68" s="133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5.75" hidden="1" customHeight="1">
      <c r="A69" s="127"/>
      <c r="B69" s="127" t="str">
        <f t="shared" si="1"/>
        <v/>
      </c>
      <c r="C69" s="130" t="str">
        <f t="shared" si="2"/>
        <v/>
      </c>
      <c r="D69" s="130" t="str">
        <f t="shared" si="3"/>
        <v/>
      </c>
      <c r="E69" s="130" t="str">
        <f t="shared" si="4"/>
        <v/>
      </c>
      <c r="F69" s="131" t="str">
        <f t="shared" si="5"/>
        <v/>
      </c>
      <c r="G69" s="132" t="str">
        <f t="shared" si="6"/>
        <v/>
      </c>
      <c r="H69" s="132" t="str">
        <f t="shared" si="7"/>
        <v/>
      </c>
      <c r="I69" s="130"/>
      <c r="J69" s="133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5.75" hidden="1" customHeight="1">
      <c r="A70" s="127"/>
      <c r="B70" s="127" t="str">
        <f t="shared" si="1"/>
        <v/>
      </c>
      <c r="C70" s="130" t="str">
        <f t="shared" si="2"/>
        <v/>
      </c>
      <c r="D70" s="130" t="str">
        <f t="shared" si="3"/>
        <v/>
      </c>
      <c r="E70" s="130" t="str">
        <f t="shared" si="4"/>
        <v/>
      </c>
      <c r="F70" s="131" t="str">
        <f t="shared" si="5"/>
        <v/>
      </c>
      <c r="G70" s="132" t="str">
        <f t="shared" si="6"/>
        <v/>
      </c>
      <c r="H70" s="132" t="str">
        <f t="shared" si="7"/>
        <v/>
      </c>
      <c r="I70" s="130"/>
      <c r="J70" s="133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5.75" hidden="1" customHeight="1">
      <c r="A71" s="127"/>
      <c r="B71" s="127" t="str">
        <f t="shared" si="1"/>
        <v/>
      </c>
      <c r="C71" s="130" t="str">
        <f t="shared" si="2"/>
        <v/>
      </c>
      <c r="D71" s="130" t="str">
        <f t="shared" si="3"/>
        <v/>
      </c>
      <c r="E71" s="130" t="str">
        <f t="shared" si="4"/>
        <v/>
      </c>
      <c r="F71" s="131" t="str">
        <f t="shared" si="5"/>
        <v/>
      </c>
      <c r="G71" s="132" t="str">
        <f t="shared" si="6"/>
        <v/>
      </c>
      <c r="H71" s="132" t="str">
        <f t="shared" si="7"/>
        <v/>
      </c>
      <c r="I71" s="130"/>
      <c r="J71" s="133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5.75" hidden="1" customHeight="1">
      <c r="A72" s="127"/>
      <c r="B72" s="127" t="str">
        <f t="shared" si="1"/>
        <v/>
      </c>
      <c r="C72" s="130" t="str">
        <f t="shared" si="2"/>
        <v/>
      </c>
      <c r="D72" s="130" t="str">
        <f t="shared" si="3"/>
        <v/>
      </c>
      <c r="E72" s="130" t="str">
        <f t="shared" si="4"/>
        <v/>
      </c>
      <c r="F72" s="131" t="str">
        <f t="shared" si="5"/>
        <v/>
      </c>
      <c r="G72" s="132" t="str">
        <f t="shared" si="6"/>
        <v/>
      </c>
      <c r="H72" s="132" t="str">
        <f t="shared" si="7"/>
        <v/>
      </c>
      <c r="I72" s="130"/>
      <c r="J72" s="133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5.75" hidden="1" customHeight="1">
      <c r="A73" s="127"/>
      <c r="B73" s="127" t="str">
        <f t="shared" si="1"/>
        <v/>
      </c>
      <c r="C73" s="130" t="str">
        <f t="shared" si="2"/>
        <v/>
      </c>
      <c r="D73" s="130" t="str">
        <f t="shared" si="3"/>
        <v/>
      </c>
      <c r="E73" s="130" t="str">
        <f t="shared" si="4"/>
        <v/>
      </c>
      <c r="F73" s="131" t="str">
        <f t="shared" si="5"/>
        <v/>
      </c>
      <c r="G73" s="132" t="str">
        <f t="shared" si="6"/>
        <v/>
      </c>
      <c r="H73" s="132" t="str">
        <f t="shared" si="7"/>
        <v/>
      </c>
      <c r="I73" s="130"/>
      <c r="J73" s="133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5.75" hidden="1" customHeight="1">
      <c r="A74" s="127"/>
      <c r="B74" s="127" t="str">
        <f t="shared" si="1"/>
        <v/>
      </c>
      <c r="C74" s="130" t="str">
        <f t="shared" si="2"/>
        <v/>
      </c>
      <c r="D74" s="130" t="str">
        <f t="shared" si="3"/>
        <v/>
      </c>
      <c r="E74" s="130" t="str">
        <f t="shared" si="4"/>
        <v/>
      </c>
      <c r="F74" s="131" t="str">
        <f t="shared" si="5"/>
        <v/>
      </c>
      <c r="G74" s="132" t="str">
        <f t="shared" si="6"/>
        <v/>
      </c>
      <c r="H74" s="132" t="str">
        <f t="shared" si="7"/>
        <v/>
      </c>
      <c r="I74" s="130"/>
      <c r="J74" s="133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5.75" hidden="1" customHeight="1">
      <c r="A75" s="127"/>
      <c r="B75" s="127" t="str">
        <f t="shared" si="1"/>
        <v/>
      </c>
      <c r="C75" s="130" t="str">
        <f t="shared" si="2"/>
        <v/>
      </c>
      <c r="D75" s="130" t="str">
        <f t="shared" si="3"/>
        <v/>
      </c>
      <c r="E75" s="130" t="str">
        <f t="shared" si="4"/>
        <v/>
      </c>
      <c r="F75" s="131" t="str">
        <f t="shared" si="5"/>
        <v/>
      </c>
      <c r="G75" s="132" t="str">
        <f t="shared" si="6"/>
        <v/>
      </c>
      <c r="H75" s="132" t="str">
        <f t="shared" si="7"/>
        <v/>
      </c>
      <c r="I75" s="130"/>
      <c r="J75" s="133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5.75" hidden="1" customHeight="1">
      <c r="A76" s="127"/>
      <c r="B76" s="127" t="str">
        <f t="shared" si="1"/>
        <v/>
      </c>
      <c r="C76" s="130" t="str">
        <f t="shared" si="2"/>
        <v/>
      </c>
      <c r="D76" s="130" t="str">
        <f t="shared" si="3"/>
        <v/>
      </c>
      <c r="E76" s="130" t="str">
        <f t="shared" si="4"/>
        <v/>
      </c>
      <c r="F76" s="131" t="str">
        <f t="shared" si="5"/>
        <v/>
      </c>
      <c r="G76" s="132" t="str">
        <f t="shared" si="6"/>
        <v/>
      </c>
      <c r="H76" s="132" t="str">
        <f t="shared" si="7"/>
        <v/>
      </c>
      <c r="I76" s="130"/>
      <c r="J76" s="133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5.75" hidden="1" customHeight="1">
      <c r="A77" s="127"/>
      <c r="B77" s="127" t="str">
        <f t="shared" si="1"/>
        <v/>
      </c>
      <c r="C77" s="130" t="str">
        <f t="shared" si="2"/>
        <v/>
      </c>
      <c r="D77" s="130" t="str">
        <f t="shared" si="3"/>
        <v/>
      </c>
      <c r="E77" s="130" t="str">
        <f t="shared" si="4"/>
        <v/>
      </c>
      <c r="F77" s="131" t="str">
        <f t="shared" si="5"/>
        <v/>
      </c>
      <c r="G77" s="132" t="str">
        <f t="shared" si="6"/>
        <v/>
      </c>
      <c r="H77" s="132" t="str">
        <f t="shared" si="7"/>
        <v/>
      </c>
      <c r="I77" s="130"/>
      <c r="J77" s="133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5.75" hidden="1" customHeight="1">
      <c r="A78" s="127"/>
      <c r="B78" s="127" t="str">
        <f t="shared" si="1"/>
        <v/>
      </c>
      <c r="C78" s="130" t="str">
        <f t="shared" si="2"/>
        <v/>
      </c>
      <c r="D78" s="130" t="str">
        <f t="shared" si="3"/>
        <v/>
      </c>
      <c r="E78" s="130" t="str">
        <f t="shared" si="4"/>
        <v/>
      </c>
      <c r="F78" s="131" t="str">
        <f t="shared" si="5"/>
        <v/>
      </c>
      <c r="G78" s="132" t="str">
        <f t="shared" si="6"/>
        <v/>
      </c>
      <c r="H78" s="132" t="str">
        <f t="shared" si="7"/>
        <v/>
      </c>
      <c r="I78" s="130"/>
      <c r="J78" s="133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hidden="1" customHeight="1">
      <c r="A81" s="1"/>
      <c r="B81" s="134">
        <f>IF(H10=5,5,IF(H10=1,9,IF(AND(H10&gt;1,H10&lt;5),8,B82)))</f>
        <v>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hidden="1" customHeight="1">
      <c r="A82" s="1"/>
      <c r="B82" s="134">
        <v>0.0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2"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E43:H43"/>
    <mergeCell ref="E44:H44"/>
    <mergeCell ref="B34:H34"/>
    <mergeCell ref="B35:B36"/>
    <mergeCell ref="C37:H37"/>
    <mergeCell ref="B38:H38"/>
    <mergeCell ref="B39:H39"/>
    <mergeCell ref="B40:B44"/>
    <mergeCell ref="E40:H40"/>
    <mergeCell ref="E52:H52"/>
    <mergeCell ref="E53:H53"/>
    <mergeCell ref="E54:H54"/>
    <mergeCell ref="E55:H55"/>
    <mergeCell ref="E56:H56"/>
    <mergeCell ref="E57:H57"/>
    <mergeCell ref="B46:B49"/>
    <mergeCell ref="F46:H46"/>
    <mergeCell ref="E47:F47"/>
    <mergeCell ref="E48:H48"/>
    <mergeCell ref="E49:H49"/>
    <mergeCell ref="B51:B57"/>
    <mergeCell ref="E51:H51"/>
    <mergeCell ref="B59:H59"/>
    <mergeCell ref="B1:H1"/>
    <mergeCell ref="B2:H2"/>
    <mergeCell ref="B3:H3"/>
    <mergeCell ref="B4:H4"/>
    <mergeCell ref="B5:E5"/>
    <mergeCell ref="F5:H5"/>
    <mergeCell ref="B6:C6"/>
    <mergeCell ref="D6:E6"/>
    <mergeCell ref="F6:F8"/>
    <mergeCell ref="B7:C7"/>
    <mergeCell ref="D7:E7"/>
    <mergeCell ref="B8:C8"/>
    <mergeCell ref="D8:E8"/>
    <mergeCell ref="D9:E9"/>
    <mergeCell ref="B9:C9"/>
    <mergeCell ref="B10:C10"/>
    <mergeCell ref="B11:C11"/>
    <mergeCell ref="D11:E11"/>
    <mergeCell ref="B12:H12"/>
    <mergeCell ref="B13:H13"/>
    <mergeCell ref="F14:G14"/>
    <mergeCell ref="D14:E14"/>
    <mergeCell ref="D15:E15"/>
    <mergeCell ref="D16:E16"/>
    <mergeCell ref="F16:G16"/>
    <mergeCell ref="D17:E17"/>
    <mergeCell ref="F17:G17"/>
    <mergeCell ref="F18:G18"/>
    <mergeCell ref="D25:E25"/>
    <mergeCell ref="D26:E26"/>
    <mergeCell ref="D27:E27"/>
    <mergeCell ref="D28:E28"/>
    <mergeCell ref="D29:E29"/>
    <mergeCell ref="D30:E30"/>
    <mergeCell ref="D31:E31"/>
    <mergeCell ref="D32:E32"/>
    <mergeCell ref="D18:E18"/>
    <mergeCell ref="D19:E19"/>
    <mergeCell ref="D20:E20"/>
    <mergeCell ref="D21:E21"/>
    <mergeCell ref="D22:E22"/>
    <mergeCell ref="D23:E23"/>
    <mergeCell ref="D24:E24"/>
    <mergeCell ref="E41:H41"/>
    <mergeCell ref="E42:H42"/>
  </mergeCells>
  <conditionalFormatting sqref="D53">
    <cfRule type="expression" dxfId="0" priority="1" stopIfTrue="1">
      <formula>$F$36&lt;30</formula>
    </cfRule>
  </conditionalFormatting>
  <conditionalFormatting sqref="D52">
    <cfRule type="expression" dxfId="0" priority="2" stopIfTrue="1">
      <formula>$F$36&lt;15</formula>
    </cfRule>
  </conditionalFormatting>
  <conditionalFormatting sqref="D51">
    <cfRule type="expression" dxfId="0" priority="3" stopIfTrue="1">
      <formula>$F$36&lt;3</formula>
    </cfRule>
  </conditionalFormatting>
  <conditionalFormatting sqref="D57">
    <cfRule type="cellIs" dxfId="1" priority="4" stopIfTrue="1" operator="equal">
      <formula>"1. PREMIE"</formula>
    </cfRule>
  </conditionalFormatting>
  <conditionalFormatting sqref="D57">
    <cfRule type="cellIs" dxfId="2" priority="5" stopIfTrue="1" operator="equal">
      <formula>"2. PREMIE"</formula>
    </cfRule>
  </conditionalFormatting>
  <conditionalFormatting sqref="D57">
    <cfRule type="cellIs" dxfId="3" priority="6" stopIfTrue="1" operator="equal">
      <formula>"3. PREMIE"</formula>
    </cfRule>
  </conditionalFormatting>
  <conditionalFormatting sqref="D57">
    <cfRule type="cellIs" dxfId="4" priority="7" stopIfTrue="1" operator="equal">
      <formula>"Fullført"</formula>
    </cfRule>
  </conditionalFormatting>
  <dataValidations>
    <dataValidation type="list" allowBlank="1" showInputMessage="1" showErrorMessage="1" prompt="Velg Slede eller Nordisk" sqref="H6">
      <formula1>"-,Slede,Nordisk"</formula1>
    </dataValidation>
    <dataValidation type="list" allowBlank="1" showInputMessage="1" showErrorMessage="1" prompt="Velg et tall fra 1 til 18" sqref="H8">
      <formula1>"-,1,2,3,4,5,6,7,8,9,10,11,12,13,14,15,16,17,18"</formula1>
    </dataValidation>
    <dataValidation type="custom" allowBlank="1" showInputMessage="1" showErrorMessage="1" prompt="Prøvereferanse - Fyll ut prøvereferanse riktig! (f.eks. '91-13001')" sqref="D10:E10">
      <formula1>EQ(LEN(D10),(8))</formula1>
    </dataValidation>
    <dataValidation type="list" allowBlank="1" showDropDown="1" showInputMessage="1" showErrorMessage="1" prompt="Ikke fullført - Skriv x" sqref="H33">
      <formula1>#REF!</formula1>
    </dataValidation>
    <dataValidation type="decimal" allowBlank="1" showInputMessage="1" showErrorMessage="1" prompt="Antall km med maks 1 desimal - Skriv antall km f. eks. &quot;65,4&quot;_x000a_UTEN km eller lignende bak" sqref="H7">
      <formula1>1.0</formula1>
      <formula2>1000.0</formula2>
    </dataValidation>
    <dataValidation type="list" allowBlank="1" showInputMessage="1" showErrorMessage="1" prompt="Velg tallet 1 2 3 4 eller 5 i henhold test man skal ta" sqref="H9">
      <formula1>"-,1,2,3,4,5"</formula1>
    </dataValidation>
    <dataValidation type="list" allowBlank="1" showInputMessage="1" showErrorMessage="1" prompt="Velg et tall fra 1 til 5" sqref="H10">
      <formula1>"-,1,2,3,4,5"</formula1>
    </dataValidation>
    <dataValidation type="decimal" allowBlank="1" showInputMessage="1" prompt="Feil i chipnr. - Feil antall siffer_x000a_(skal være 15) eller du må fjerne et ikke godkjent tegn" sqref="F15:G15 F16:F32">
      <formula1>9.9999999999999E13</formula1>
      <formula2>1.0E15</formula2>
    </dataValidation>
    <dataValidation type="list" allowBlank="1" showInputMessage="1" showErrorMessage="1" prompt="Velg rase - AM for Malamute_x000a_G for Grønlandshund_x000a_S for Samojed_x000a_SH for siberian Husky" sqref="B33 B38">
      <formula1>#REF!</formula1>
    </dataValidation>
  </dataValidations>
  <printOptions/>
  <pageMargins bottom="0.6299212598425197" footer="0.0" header="0.0" left="0.7086614173228347" right="0.7086614173228347" top="0.4330708661417323"/>
  <pageSetup fitToHeight="0" paperSize="9" orientation="portrait"/>
  <headerFooter>
    <oddFooter>&amp;Lrev.: 11.01.2018&amp;R&amp;F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2011-03-07T18:42:59Z</dcterms:created>
  <dc:creator>Johnny Blingsdalen</dc:creator>
</cp:coreProperties>
</file>